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41" documentId="120_S{2AC9BD13-BADA-5192-A53E-5A8FF88502F6}" xr6:coauthVersionLast="47" xr6:coauthVersionMax="47" xr10:uidLastSave="{791E33F8-B324-4F53-BB50-352B8E5F3E6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<sst xmlns="http://schemas.openxmlformats.org/spreadsheetml/2006/main" count="180305" uniqueCount="39136">
  <si>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</si>
  <si>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</si>
  <si>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</si>
  <si>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</si>
  <si>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</si>
  <si>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</si>
  <si>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</si>
  <si>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</si>
  <si>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</si>
  <si>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</si>
  <si>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</si>
  <si>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</si>
  <si>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</si>
  <si>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</si>
  <si>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</si>
  <si>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</si>
  <si>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</si>
  <si>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</si>
  <si>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</si>
  <si>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</si>
  <si>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</si>
  <si>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</si>
  <si>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</si>
  <si>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</si>
  <si>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</si>
  <si>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</si>
  <si>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</si>
  <si>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</si>
  <si>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</si>
  <si>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</si>
  <si>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</si>
  <si>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</si>
  <si>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</si>
  <si>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</si>
  <si>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</si>
  <si>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</si>
  <si>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</si>
  <si>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</si>
  <si>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</si>
  <si>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</si>
  <si>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</si>
  <si>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</si>
  <si>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</si>
  <si>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</si>
  <si>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</si>
  <si>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</si>
  <si>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</si>
  <si>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</si>
  <si>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</si>
  <si>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</si>
  <si>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</si>
  <si>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</si>
  <si>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</si>
  <si>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</si>
  <si>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</si>
  <si>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</si>
  <si>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</si>
  <si>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</si>
  <si>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</si>
  <si>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</si>
  <si>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</si>
  <si>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</si>
  <si>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</si>
  <si>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</si>
  <si>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</si>
  <si>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</si>
  <si>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</si>
  <si>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</si>
  <si>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</si>
  <si>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</si>
  <si>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</si>
  <si>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</si>
  <si>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</si>
  <si>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</si>
  <si>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</si>
  <si>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</si>
  <si>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</si>
  <si>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</si>
  <si>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</si>
  <si>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</si>
  <si>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</si>
  <si>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</si>
  <si>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</si>
  <si>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</si>
  <si>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</si>
  <si>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</si>
  <si>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</si>
  <si>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</si>
  <si>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</si>
  <si>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</si>
  <si>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</si>
  <si>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</si>
  <si>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</si>
  <si>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</si>
  <si>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</si>
  <si>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</si>
  <si>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</si>
  <si>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</si>
  <si>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</si>
  <si>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</si>
  <si>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</si>
  <si>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</si>
  <si>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</si>
  <si>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</si>
  <si>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</si>
  <si>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</si>
  <si>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</si>
  <si>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</si>
  <si>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</si>
  <si>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</si>
  <si>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</si>
  <si>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</si>
  <si>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</si>
  <si>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</si>
  <si>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</si>
  <si>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</si>
  <si>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</si>
  <si>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</si>
  <si>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</si>
  <si>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</si>
  <si>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</si>
  <si>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</si>
  <si>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</si>
  <si>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</si>
  <si>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</si>
  <si>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</si>
  <si>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</si>
  <si>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</si>
  <si>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</si>
  <si>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</si>
  <si>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</si>
  <si>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</si>
  <si>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</si>
  <si>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</si>
  <si>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</si>
  <si>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</si>
  <si>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</si>
  <si>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</si>
  <si>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</si>
  <si>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</si>
  <si>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</si>
  <si>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</si>
  <si>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</si>
  <si>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</si>
  <si>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</si>
  <si>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</si>
  <si>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</si>
  <si>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</si>
  <si>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</si>
  <si>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</si>
  <si>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</si>
  <si>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</si>
  <si>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</si>
  <si>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</si>
  <si>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</si>
  <si>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</si>
  <si>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</si>
  <si>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</si>
  <si>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</si>
  <si>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</si>
  <si>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</si>
  <si>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</si>
  <si>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</si>
  <si>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</si>
  <si>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</si>
  <si>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</si>
  <si>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</si>
  <si>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</si>
  <si>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</si>
  <si>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</si>
  <si>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</si>
  <si>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</si>
  <si>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</si>
  <si>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</si>
  <si>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</si>
  <si>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</si>
  <si>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</si>
  <si>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</si>
  <si>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</si>
  <si>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</si>
  <si>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</si>
  <si>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</si>
  <si>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</si>
  <si>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</si>
  <si>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</si>
  <si>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</si>
  <si>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</si>
  <si>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</si>
  <si>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</si>
  <si>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</si>
  <si>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</si>
  <si>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</si>
  <si>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</si>
  <si>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</si>
  <si>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</si>
  <si>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</si>
  <si>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</si>
  <si>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</si>
  <si>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</si>
  <si>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</si>
  <si>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</si>
  <si>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</si>
  <si>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</si>
  <si>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</si>
  <si>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</si>
  <si>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</si>
  <si>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</si>
  <si>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</si>
  <si>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</si>
  <si>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</si>
  <si>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</si>
  <si>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</si>
  <si>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</si>
  <si>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</si>
  <si>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</si>
  <si>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</si>
  <si>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</si>
  <si>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</si>
  <si>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</si>
  <si>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</si>
  <si>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</si>
  <si>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</si>
  <si>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</si>
  <si>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</si>
  <si>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</si>
  <si>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</si>
  <si>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</si>
  <si>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</si>
  <si>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</si>
  <si>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</si>
  <si>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</si>
  <si>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</si>
  <si>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</si>
  <si>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</si>
  <si>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</si>
  <si>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</si>
  <si>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</si>
  <si>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</si>
  <si>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</si>
  <si>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</si>
  <si>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</si>
  <si>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</si>
  <si>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</si>
  <si>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</si>
  <si>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</si>
  <si>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</si>
  <si>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</si>
  <si>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</si>
  <si>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</si>
  <si>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</si>
  <si>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</si>
  <si>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</si>
  <si>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</si>
  <si>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</si>
  <si>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</si>
  <si>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</si>
  <si>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</si>
  <si>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</si>
  <si>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</si>
  <si>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</si>
  <si>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</si>
  <si>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</si>
  <si>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</si>
  <si>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</si>
  <si>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</si>
  <si>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</si>
  <si>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</si>
  <si>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</si>
  <si>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</si>
  <si>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</si>
  <si>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</si>
  <si>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</si>
  <si>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</si>
  <si>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</si>
  <si>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</si>
  <si>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</si>
  <si>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</si>
  <si>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</si>
  <si>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</si>
  <si>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</si>
  <si>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</si>
  <si>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</si>
  <si>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</si>
  <si>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</si>
  <si>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</si>
  <si>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</si>
  <si>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</si>
  <si>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</si>
  <si>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</si>
  <si>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</si>
  <si>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</si>
  <si>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</si>
  <si>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</si>
  <si>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</si>
  <si>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</si>
  <si>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</si>
  <si>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</si>
  <si>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</si>
  <si>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</si>
  <si>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</si>
  <si>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</si>
  <si>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</si>
  <si>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</si>
  <si>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</si>
  <si>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</si>
  <si>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</si>
  <si>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</si>
  <si>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</si>
  <si>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</si>
  <si>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</si>
  <si>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</si>
  <si>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</si>
  <si>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</si>
  <si>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</si>
  <si>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</si>
  <si>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</si>
  <si>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</si>
  <si>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</si>
  <si>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</si>
  <si>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</si>
  <si>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</si>
  <si>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</si>
  <si>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</si>
  <si>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</si>
  <si>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</si>
  <si>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</si>
  <si>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</si>
  <si>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</si>
  <si>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</si>
  <si>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</si>
  <si>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</si>
  <si>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</si>
  <si>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</si>
  <si>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</si>
  <si>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</si>
  <si>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</si>
  <si>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</si>
  <si>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</si>
  <si>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</si>
  <si>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</si>
  <si>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</si>
  <si>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</si>
  <si>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</si>
  <si>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</si>
  <si>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</si>
  <si>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</si>
  <si>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</si>
  <si>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</si>
  <si>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</si>
  <si>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</si>
  <si>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</si>
  <si>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</si>
  <si>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</si>
  <si>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</si>
  <si>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</si>
  <si>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</si>
  <si>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</si>
  <si>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</si>
  <si>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</si>
  <si>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</si>
  <si>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</si>
  <si>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</si>
  <si>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</si>
  <si>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</si>
  <si>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</si>
  <si>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</si>
  <si>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</si>
  <si>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</si>
  <si>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</si>
  <si>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</si>
  <si>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</si>
  <si>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</si>
  <si>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</si>
  <si>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</si>
  <si>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</si>
  <si>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</si>
  <si>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</si>
  <si>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</si>
  <si>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</si>
  <si>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</si>
  <si>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</si>
  <si>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</si>
  <si>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</si>
  <si>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</si>
  <si>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</si>
  <si>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</si>
  <si>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</si>
  <si>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</si>
  <si>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</si>
  <si>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</si>
  <si>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</si>
  <si>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</si>
  <si>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</si>
  <si>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</si>
  <si>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</si>
  <si>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</si>
  <si>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</si>
  <si>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</si>
  <si>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</si>
  <si>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</si>
  <si>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</si>
  <si>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</si>
  <si>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</si>
  <si>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</si>
  <si>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</si>
  <si>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</si>
  <si>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</si>
  <si>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</si>
  <si>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</si>
  <si>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</si>
  <si>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</si>
  <si>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</si>
  <si>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</si>
  <si>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</si>
  <si>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</si>
  <si>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</si>
  <si>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</si>
  <si>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</si>
  <si>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</si>
  <si>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</si>
  <si>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</si>
  <si>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</si>
  <si>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</si>
  <si>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</si>
  <si>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</si>
  <si>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</si>
  <si>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</si>
  <si>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</si>
  <si>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</si>
  <si>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</si>
  <si>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</si>
  <si>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</si>
  <si>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</si>
  <si>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</si>
  <si>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</si>
  <si>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</si>
  <si>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</si>
  <si>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</si>
  <si>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</si>
  <si>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</si>
  <si>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</si>
  <si>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</si>
  <si>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</si>
  <si>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</si>
  <si>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</si>
  <si>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</si>
  <si>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</si>
  <si>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</si>
  <si>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</si>
  <si>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</si>
  <si>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</si>
  <si>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</si>
  <si>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</si>
  <si>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</si>
  <si>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</si>
  <si>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</si>
  <si>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</si>
  <si>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</si>
  <si>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</si>
  <si>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</si>
  <si>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</si>
  <si>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</si>
  <si>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</si>
  <si>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</si>
  <si>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</si>
  <si>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</si>
  <si>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</si>
  <si>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</si>
  <si>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</si>
  <si>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</si>
  <si>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</si>
  <si>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</si>
  <si>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</si>
  <si>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</si>
  <si>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</si>
  <si>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</si>
  <si>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</si>
  <si>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</si>
  <si>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</si>
  <si>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</si>
  <si>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</si>
  <si>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</si>
  <si>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</si>
  <si>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</si>
  <si>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</si>
  <si>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</si>
  <si>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</si>
  <si>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</si>
  <si>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</si>
  <si>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</si>
  <si>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</si>
  <si>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</si>
  <si>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</si>
  <si>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</si>
  <si>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</si>
  <si>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</si>
  <si>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</si>
  <si>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</si>
  <si>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</si>
  <si>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</si>
  <si>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</si>
  <si>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</si>
  <si>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</si>
  <si>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</si>
  <si>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</si>
  <si>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</si>
  <si>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</si>
  <si>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</si>
  <si>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</si>
  <si>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</si>
  <si>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</si>
  <si>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</si>
  <si>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</si>
  <si>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</si>
  <si>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</si>
  <si>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</si>
  <si>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</si>
  <si>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</si>
  <si>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</si>
  <si>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</si>
  <si>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</si>
  <si>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</si>
  <si>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</si>
  <si>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</si>
  <si>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</si>
  <si>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</si>
  <si>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</si>
  <si>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</si>
  <si>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</si>
  <si>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</si>
  <si>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</si>
  <si>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</si>
  <si>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</si>
  <si>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</si>
  <si>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</si>
  <si>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</si>
  <si>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</si>
  <si>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</si>
  <si>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</si>
  <si>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</si>
  <si>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</si>
  <si>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</si>
  <si>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</si>
  <si>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</si>
  <si>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</si>
  <si>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</si>
  <si>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</si>
  <si>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</si>
  <si>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</si>
  <si>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</si>
  <si>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</si>
  <si>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</si>
  <si>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</si>
  <si>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</si>
  <si>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</si>
  <si>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</si>
  <si>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</si>
  <si>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</si>
  <si>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</si>
  <si>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</si>
  <si>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</si>
  <si>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</si>
  <si>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</si>
  <si>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</si>
  <si>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</si>
  <si>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</si>
  <si>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</si>
  <si>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</si>
  <si>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</si>
  <si>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</si>
  <si>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</si>
  <si>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</si>
  <si>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</si>
  <si>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</si>
  <si>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</si>
  <si>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</si>
  <si>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</si>
  <si>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</si>
  <si>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</si>
  <si>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</si>
  <si>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</si>
  <si>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</si>
  <si>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</si>
  <si>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</si>
  <si>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</si>
  <si>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</si>
  <si>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</si>
  <si>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</si>
  <si>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</si>
  <si>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</si>
  <si>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</si>
  <si>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</si>
  <si>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</si>
  <si>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</si>
  <si>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</si>
  <si>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</si>
  <si>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</si>
  <si>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</si>
  <si>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</si>
  <si>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</si>
  <si>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</si>
  <si>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</si>
  <si>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</si>
  <si>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</si>
  <si>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</si>
  <si>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</si>
  <si>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</si>
  <si>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</si>
  <si>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</si>
  <si>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</si>
  <si>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</si>
  <si>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</si>
  <si>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</si>
  <si>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</si>
  <si>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</si>
  <si>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</si>
  <si>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</si>
  <si>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</si>
  <si>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</si>
  <si>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</si>
  <si>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</si>
  <si>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</si>
  <si>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</si>
  <si>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</si>
  <si>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</si>
  <si>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</si>
  <si>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</si>
  <si>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</si>
  <si>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</si>
  <si>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</si>
  <si>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</si>
  <si>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</si>
  <si>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</si>
  <si>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</si>
  <si>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</si>
  <si>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</si>
  <si>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</si>
  <si>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</si>
  <si>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</si>
  <si>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</si>
  <si>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</si>
  <si>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</si>
  <si>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</si>
  <si>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</si>
  <si>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</si>
  <si>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</si>
  <si>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</si>
  <si>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</si>
  <si>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</si>
  <si>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</si>
  <si>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</si>
  <si>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</si>
  <si>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</si>
  <si>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</si>
  <si>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</si>
  <si>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</si>
  <si>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</si>
  <si>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</si>
  <si>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</si>
  <si>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</si>
  <si>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</si>
  <si>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</si>
  <si>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</si>
  <si>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</si>
  <si>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</si>
  <si>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</si>
  <si>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</si>
  <si>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</si>
  <si>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</si>
  <si>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</si>
  <si>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</si>
  <si>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</si>
  <si>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</si>
  <si>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</si>
  <si>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</si>
  <si>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</si>
  <si>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</si>
  <si>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</si>
  <si>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</si>
  <si>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</si>
  <si>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</si>
  <si>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</si>
  <si>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</si>
  <si>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</si>
  <si>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</si>
  <si>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</si>
  <si>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</si>
  <si>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</si>
  <si>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</si>
  <si>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</si>
  <si>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</si>
  <si>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</si>
  <si>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</si>
  <si>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</si>
  <si>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</si>
  <si>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</si>
  <si>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</si>
  <si>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</si>
  <si>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</si>
  <si>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</si>
  <si>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</si>
  <si>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</si>
  <si>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</si>
  <si>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</si>
  <si>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</si>
  <si>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</si>
  <si>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</si>
  <si>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</si>
  <si>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</si>
  <si>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</si>
  <si>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</si>
  <si>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</si>
  <si>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</si>
  <si>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</si>
  <si>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</si>
  <si>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</si>
  <si>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</si>
  <si>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</si>
  <si>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</si>
  <si>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</si>
  <si>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</si>
  <si>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</si>
  <si>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</si>
  <si>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</si>
  <si>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</si>
  <si>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</si>
  <si>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</si>
  <si>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</si>
  <si>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</si>
  <si>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</si>
  <si>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</si>
  <si>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</si>
  <si>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</si>
  <si>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</si>
  <si>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</si>
  <si>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</si>
  <si>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</si>
  <si>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</si>
  <si>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</si>
  <si>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</si>
  <si>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</si>
  <si>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</si>
  <si>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</si>
  <si>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</si>
  <si>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</si>
  <si>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</si>
  <si>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</si>
  <si>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</si>
  <si>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</si>
  <si>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</si>
  <si>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</si>
  <si>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</si>
  <si>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</si>
  <si>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</si>
  <si>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</si>
  <si>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</si>
  <si>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</si>
  <si>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</si>
  <si>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</si>
  <si>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</si>
  <si>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</si>
  <si>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</si>
  <si>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</si>
  <si>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</si>
  <si>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</si>
  <si>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</si>
  <si>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</si>
  <si>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</si>
  <si>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</si>
  <si>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</si>
  <si>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</si>
  <si>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</si>
  <si>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</si>
  <si>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</si>
  <si>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</si>
  <si>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</si>
  <si>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</si>
  <si>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</si>
  <si>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</si>
  <si>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</si>
  <si>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</si>
  <si>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</si>
  <si>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</si>
  <si>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</si>
  <si>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</si>
  <si>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</si>
  <si>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</si>
  <si>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</si>
  <si>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</si>
  <si>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</si>
  <si>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</si>
  <si>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</si>
  <si>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</si>
  <si>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</si>
  <si>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</si>
  <si>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</si>
  <si>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</si>
  <si>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</si>
  <si>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</si>
  <si>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</si>
  <si>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</si>
  <si>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</si>
  <si>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</si>
  <si>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</si>
  <si>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</si>
  <si>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</si>
  <si>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</si>
  <si>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</si>
  <si>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</si>
  <si>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</si>
  <si>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</si>
  <si>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</si>
  <si>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</si>
  <si>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</si>
  <si>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</si>
  <si>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</si>
  <si>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</si>
  <si>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</si>
  <si>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</si>
  <si>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</si>
  <si>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</si>
  <si>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</si>
  <si>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</si>
  <si>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</si>
  <si>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</si>
  <si>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</si>
  <si>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</si>
  <si>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</si>
  <si>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</si>
  <si>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</si>
  <si>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</si>
  <si>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</si>
  <si>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</si>
  <si>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</si>
  <si>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</si>
  <si>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</si>
  <si>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</si>
  <si>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</si>
  <si>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</si>
  <si>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</si>
  <si>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</si>
  <si>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</si>
  <si>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</si>
  <si>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</si>
  <si>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</si>
  <si>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</si>
  <si>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</si>
  <si>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</si>
  <si>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</si>
  <si>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</si>
  <si>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</si>
  <si>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</si>
  <si>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</si>
  <si>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</si>
  <si>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</si>
  <si>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</si>
  <si>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</si>
  <si>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</si>
  <si>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</si>
  <si>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</si>
  <si>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</si>
  <si>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</si>
  <si>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</si>
  <si>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</si>
  <si>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</si>
  <si>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</si>
  <si>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</si>
  <si>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</si>
  <si>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</si>
  <si>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</si>
  <si>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</si>
  <si>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</si>
  <si>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</si>
  <si>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</si>
  <si>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</si>
  <si>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</si>
  <si>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</si>
  <si>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</si>
  <si>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</si>
  <si>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</si>
  <si>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</si>
  <si>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</si>
  <si>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</si>
  <si>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</si>
  <si>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</si>
  <si>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</si>
  <si>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</si>
  <si>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</si>
  <si>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</si>
  <si>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</si>
  <si>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</si>
  <si>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</si>
  <si>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</si>
  <si>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</si>
  <si>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</si>
  <si>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</si>
  <si>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</si>
  <si>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</si>
  <si>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</si>
  <si>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</si>
  <si>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</si>
  <si>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</si>
  <si>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</si>
  <si>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</si>
  <si>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</si>
  <si>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</si>
  <si>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</si>
  <si>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</si>
  <si>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</si>
  <si>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</si>
  <si>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</si>
  <si>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</si>
  <si>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</si>
  <si>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</si>
  <si>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</si>
  <si>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</si>
  <si>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</si>
  <si>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</si>
  <si>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</si>
  <si>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</si>
  <si>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</si>
  <si>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</si>
  <si>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</si>
  <si>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</si>
  <si>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</si>
  <si>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</si>
  <si>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</si>
  <si>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</si>
  <si>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</si>
  <si>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</si>
  <si>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</si>
  <si>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</si>
  <si>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</si>
  <si>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</si>
  <si>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</si>
  <si>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</si>
  <si>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</si>
  <si>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</si>
  <si>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</si>
  <si>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</si>
  <si>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</si>
  <si>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</si>
  <si>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</si>
  <si>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</si>
  <si>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</si>
  <si>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</si>
  <si>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</si>
  <si>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</si>
  <si>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</si>
  <si>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</si>
  <si>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</si>
  <si>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</si>
  <si>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</si>
  <si>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</si>
  <si>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</si>
  <si>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</si>
  <si>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</si>
  <si>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</si>
  <si>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</si>
  <si>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</si>
  <si>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</si>
  <si>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</si>
  <si>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</si>
  <si>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</si>
  <si>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</si>
  <si>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</si>
  <si>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</si>
  <si>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</si>
  <si>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</si>
  <si>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</si>
  <si>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</si>
  <si>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</si>
  <si>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</si>
  <si>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</si>
  <si>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</si>
  <si>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</si>
  <si>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</si>
  <si>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</si>
  <si>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</si>
  <si>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</si>
  <si>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</si>
  <si>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</si>
  <si>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</si>
  <si>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</si>
  <si>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</si>
  <si>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</si>
  <si>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</si>
  <si>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</si>
  <si>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</si>
  <si>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</si>
  <si>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</si>
  <si>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</si>
  <si>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</si>
  <si>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</si>
  <si>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</si>
  <si>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</si>
  <si>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</si>
  <si>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</si>
  <si>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</si>
  <si>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</si>
  <si>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</si>
  <si>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</si>
  <si>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</si>
  <si>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</si>
  <si>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</si>
  <si>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</si>
  <si>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</si>
  <si>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</si>
  <si>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</si>
  <si>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</si>
  <si>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</si>
  <si>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</si>
  <si>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</si>
  <si>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</si>
  <si>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</si>
  <si>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</si>
  <si>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</si>
  <si>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</si>
  <si>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</si>
  <si>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</si>
  <si>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</si>
  <si>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</si>
  <si>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</si>
  <si>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</si>
  <si>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</si>
  <si>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</si>
  <si>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</si>
  <si>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</si>
  <si>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</si>
  <si>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</si>
  <si>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</si>
  <si>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</si>
  <si>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</si>
  <si>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</si>
  <si>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</si>
  <si>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</si>
  <si>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</si>
  <si>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</si>
  <si>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</si>
  <si>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</si>
  <si>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</si>
  <si>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</si>
  <si>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</si>
  <si>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</si>
  <si>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</si>
  <si>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</si>
  <si>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</si>
  <si>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</si>
  <si>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</si>
  <si>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</si>
  <si>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</si>
  <si>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</si>
  <si>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</si>
  <si>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</si>
  <si>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</si>
  <si>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</si>
  <si>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</si>
  <si>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</si>
  <si>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</si>
  <si>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</si>
  <si>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</si>
  <si>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</si>
  <si>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</si>
  <si>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</si>
  <si>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</si>
  <si>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</si>
  <si>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</si>
  <si>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</si>
  <si>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</si>
  <si>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</si>
  <si>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</si>
  <si>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</si>
  <si>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</si>
  <si>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</si>
  <si>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</si>
  <si>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</si>
  <si>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</si>
  <si>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</si>
  <si>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</si>
  <si>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</si>
  <si>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</si>
  <si>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</si>
  <si>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</si>
  <si>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</si>
  <si>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</si>
  <si>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</si>
  <si>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</si>
  <si>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</si>
  <si>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</si>
  <si>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</si>
  <si>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</si>
  <si>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</si>
  <si>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</si>
  <si>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</si>
  <si>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</si>
  <si>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</si>
  <si>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</si>
  <si>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</si>
  <si>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</si>
  <si>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</si>
  <si>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</si>
  <si>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</si>
  <si>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</si>
  <si>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</si>
  <si>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</si>
  <si>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</si>
  <si>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</si>
  <si>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</si>
  <si>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</si>
  <si>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</si>
  <si>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</si>
  <si>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</si>
  <si>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</si>
  <si>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</si>
  <si>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</si>
  <si>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</si>
  <si>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</si>
  <si>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</si>
  <si>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</si>
  <si>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</si>
  <si>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</si>
  <si>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</si>
  <si>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</si>
  <si>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</si>
  <si>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</si>
  <si>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</si>
  <si>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</si>
  <si>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</si>
  <si>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</si>
  <si>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</si>
  <si>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</si>
  <si>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</si>
  <si>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</si>
  <si>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</si>
  <si>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</si>
  <si>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</si>
  <si>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</si>
  <si>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</si>
  <si>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</si>
  <si>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</si>
  <si>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</si>
  <si>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</si>
  <si>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</si>
  <si>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</si>
  <si>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</si>
  <si>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</si>
  <si>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</si>
  <si>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</si>
  <si>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</si>
  <si>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</si>
  <si>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</si>
  <si>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</si>
  <si>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</si>
  <si>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</si>
  <si>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</si>
  <si>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</si>
  <si>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</si>
  <si>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</si>
  <si>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</si>
  <si>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</si>
  <si>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</si>
  <si>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</si>
  <si>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</si>
  <si>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</si>
  <si>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</si>
  <si>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</si>
  <si>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</si>
  <si>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</si>
  <si>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</si>
  <si>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</si>
  <si>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</si>
  <si>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</si>
  <si>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</si>
  <si>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</si>
  <si>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</si>
  <si>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</si>
  <si>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</si>
  <si>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</si>
  <si>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</si>
  <si>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</si>
  <si>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</si>
  <si>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</si>
  <si>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</si>
  <si>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</si>
  <si>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</si>
  <si>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</si>
  <si>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</si>
  <si>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</si>
  <si>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</si>
  <si>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</si>
  <si>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</si>
  <si>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</si>
  <si>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</si>
  <si>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</si>
  <si>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</si>
  <si>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</si>
  <si>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</si>
  <si>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</si>
  <si>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</si>
  <si>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</si>
  <si>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</si>
  <si>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</si>
  <si>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</si>
  <si>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</si>
  <si>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</si>
  <si>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</si>
  <si>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</si>
  <si>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</si>
  <si>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</si>
  <si>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</si>
  <si>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</si>
  <si>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</si>
  <si>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</si>
  <si>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</si>
  <si>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</si>
  <si>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</si>
  <si>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</si>
  <si>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</si>
  <si>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</si>
  <si>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</si>
  <si>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</si>
  <si>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</si>
  <si>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</si>
  <si>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</si>
  <si>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</si>
  <si>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</si>
  <si>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</si>
  <si>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</si>
  <si>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</si>
  <si>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</si>
  <si>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</si>
  <si>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</si>
  <si>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</si>
  <si>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</si>
  <si>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</si>
  <si>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</si>
  <si>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</si>
  <si>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</si>
  <si>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</si>
  <si>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</si>
  <si>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</si>
  <si>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</si>
  <si>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</si>
  <si>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</si>
  <si>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</si>
  <si>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</si>
  <si>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</si>
  <si>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</si>
  <si>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</si>
  <si>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</si>
  <si>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</si>
  <si>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</si>
  <si>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</si>
  <si>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</si>
  <si>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</si>
  <si>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</si>
  <si>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</si>
  <si>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</si>
  <si>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</si>
  <si>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</si>
  <si>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</si>
  <si>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</si>
  <si>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</si>
  <si>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</si>
  <si>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</si>
  <si>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</si>
  <si>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</si>
  <si>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</si>
  <si>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</si>
  <si>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</si>
  <si>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</si>
  <si>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</si>
  <si>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</si>
  <si>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</si>
  <si>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</si>
  <si>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</si>
  <si>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</si>
  <si>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</si>
  <si>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</si>
  <si>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</si>
  <si>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</si>
  <si>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</si>
  <si>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</si>
  <si>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</si>
  <si>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</si>
  <si>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</si>
  <si>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</si>
  <si>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</si>
  <si>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</si>
  <si>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</si>
  <si>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</si>
  <si>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</si>
  <si>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</si>
  <si>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</si>
  <si>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</si>
  <si>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</si>
  <si>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</si>
  <si>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</si>
  <si>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</si>
  <si>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</si>
  <si>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</si>
  <si>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</si>
  <si>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</si>
  <si>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</si>
  <si>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</si>
  <si>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</si>
  <si>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</si>
  <si>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</si>
  <si>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</si>
  <si>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</si>
  <si>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</si>
  <si>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</si>
  <si>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</si>
  <si>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</si>
  <si>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</si>
  <si>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</si>
  <si>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</si>
  <si>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</si>
  <si>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</si>
  <si>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</si>
  <si>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</si>
  <si>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</si>
  <si>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</si>
  <si>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</si>
  <si>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</si>
  <si>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</si>
  <si>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</si>
  <si>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</si>
  <si>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</si>
  <si>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</si>
  <si>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</si>
  <si>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</si>
  <si>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</si>
  <si>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</si>
  <si>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</si>
  <si>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</si>
  <si>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</si>
  <si>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</si>
  <si>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</si>
  <si>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</si>
  <si>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</si>
  <si>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</si>
  <si>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</si>
  <si>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</si>
  <si>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</si>
  <si>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</si>
  <si>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</si>
  <si>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</si>
  <si>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</si>
  <si>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</si>
  <si>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</si>
  <si>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</si>
  <si>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</si>
  <si>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</si>
  <si>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</si>
  <si>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</si>
  <si>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</si>
  <si>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</si>
  <si>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</si>
  <si>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</si>
  <si>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</si>
  <si>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</si>
  <si>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</si>
  <si>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</si>
  <si>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</si>
  <si>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</si>
  <si>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</si>
  <si>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</si>
  <si>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</si>
  <si>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</si>
  <si>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</si>
  <si>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</si>
  <si>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</si>
  <si>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</si>
  <si>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</si>
  <si>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</si>
  <si>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</si>
  <si>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</si>
  <si>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</si>
  <si>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</si>
  <si>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</si>
  <si>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</si>
  <si>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</si>
  <si>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</si>
  <si>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</si>
  <si>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</si>
  <si>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</si>
  <si>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</si>
  <si>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</si>
  <si>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</si>
  <si>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</si>
  <si>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</si>
  <si>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</si>
  <si>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</si>
  <si>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</si>
  <si>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</si>
  <si>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</si>
  <si>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</si>
  <si>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</si>
  <si>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</si>
  <si>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</si>
  <si>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</si>
  <si>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</si>
  <si>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</si>
  <si>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</si>
  <si>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</si>
  <si>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</si>
  <si>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</si>
  <si>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</si>
  <si>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</si>
  <si>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</si>
  <si>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</si>
  <si>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</si>
  <si>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</si>
  <si>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</si>
  <si>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</si>
  <si>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</si>
  <si>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</si>
  <si>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</si>
  <si>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</si>
  <si>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</si>
  <si>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</si>
  <si>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</si>
  <si>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</si>
  <si>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</si>
  <si>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</si>
  <si>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</si>
  <si>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</si>
  <si>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</si>
  <si>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</si>
  <si>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</si>
  <si>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</si>
  <si>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</si>
  <si>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</si>
  <si>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</si>
  <si>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</si>
  <si>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</si>
  <si>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</si>
  <si>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</si>
  <si>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</si>
  <si>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</si>
  <si>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</si>
  <si>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</si>
  <si>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</si>
  <si>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</si>
  <si>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</si>
  <si>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</si>
  <si>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</si>
  <si>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</si>
  <si>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</si>
  <si>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</si>
  <si>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</si>
  <si>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</si>
  <si>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</si>
  <si>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</si>
  <si>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</si>
  <si>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</si>
  <si>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</si>
  <si>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</si>
  <si>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</si>
  <si>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</si>
  <si>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</si>
  <si>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</si>
  <si>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</si>
  <si>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</si>
  <si>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</si>
  <si>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</si>
  <si>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</si>
  <si>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</si>
  <si>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</si>
  <si>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</si>
  <si>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</si>
  <si>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</si>
  <si>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</si>
  <si>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</si>
  <si>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</si>
  <si>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</si>
  <si>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</si>
  <si>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</si>
  <si>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</si>
  <si>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</si>
  <si>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</si>
  <si>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</si>
  <si>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</si>
  <si>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</si>
  <si>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</si>
  <si>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</si>
  <si>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</si>
  <si>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</si>
  <si>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</si>
  <si>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</si>
  <si>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</si>
  <si>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</si>
  <si>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</si>
  <si>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</si>
  <si>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</si>
  <si>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</si>
  <si>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</si>
  <si>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</si>
  <si>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</si>
  <si>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</si>
  <si>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</si>
  <si>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</si>
  <si>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</si>
  <si>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</si>
  <si>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</si>
  <si>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</si>
  <si>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</si>
  <si>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</si>
  <si>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</si>
  <si>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</si>
  <si>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</si>
  <si>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</si>
  <si>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</si>
  <si>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</si>
  <si>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</si>
  <si>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</si>
  <si>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</si>
  <si>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</si>
  <si>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</si>
  <si>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</si>
  <si>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</si>
  <si>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</si>
  <si>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</si>
  <si>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</si>
  <si>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</si>
  <si>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</si>
  <si>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</si>
  <si>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</si>
  <si>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</si>
  <si>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</si>
  <si>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</si>
  <si>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</si>
  <si>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</si>
  <si>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</si>
  <si>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</si>
  <si>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</si>
  <si>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</si>
  <si>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</si>
  <si>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</si>
  <si>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</si>
  <si>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</si>
  <si>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</si>
  <si>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</si>
  <si>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</si>
  <si>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</si>
  <si>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</si>
  <si>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</si>
  <si>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</si>
  <si>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</si>
  <si>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</si>
  <si>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</si>
  <si>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</si>
  <si>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</si>
  <si>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</si>
  <si>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</si>
  <si>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</si>
  <si>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</si>
  <si>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</si>
  <si>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</si>
  <si>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</si>
  <si>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</si>
  <si>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</si>
  <si>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</si>
  <si>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</si>
  <si>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</si>
  <si>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</si>
  <si>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</si>
  <si>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</si>
  <si>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</si>
  <si>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</si>
  <si>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</si>
  <si>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</si>
  <si>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</si>
  <si>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</si>
  <si>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</si>
  <si>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</si>
  <si>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</si>
  <si>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</si>
  <si>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</si>
  <si>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</si>
  <si>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</si>
  <si>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</si>
  <si>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</si>
  <si>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</si>
  <si>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</si>
  <si>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</si>
  <si>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</si>
  <si>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</si>
  <si>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</si>
  <si>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</si>
  <si>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</si>
  <si>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</si>
  <si>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</si>
  <si>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</si>
  <si>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</si>
  <si>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</si>
  <si>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</si>
  <si>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</si>
  <si>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</si>
  <si>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</si>
  <si>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</si>
  <si>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</si>
  <si>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</si>
  <si>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</si>
  <si>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</si>
  <si>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</si>
  <si>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</si>
  <si>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</si>
  <si>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</si>
  <si>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</si>
  <si>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</si>
  <si>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</si>
  <si>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</si>
  <si>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</si>
  <si>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</si>
  <si>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</si>
  <si>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</si>
  <si>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</si>
  <si>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</si>
  <si>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</si>
  <si>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</si>
  <si>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</si>
  <si>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</si>
  <si>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</si>
  <si>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</si>
  <si>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</si>
  <si>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</si>
  <si>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</si>
  <si>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</si>
  <si>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</si>
  <si>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</si>
  <si>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</si>
  <si>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</si>
  <si>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</si>
  <si>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</si>
  <si>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</si>
  <si>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</si>
  <si>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</si>
  <si>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</si>
  <si>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</si>
  <si>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</si>
  <si>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</si>
  <si>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</si>
  <si>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</si>
  <si>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</si>
  <si>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</si>
  <si>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</si>
  <si>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</si>
  <si>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</si>
  <si>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</si>
  <si>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</si>
  <si>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</si>
  <si>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</si>
  <si>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</si>
  <si>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</si>
  <si>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</si>
  <si>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</si>
  <si>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</si>
  <si>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</si>
  <si>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</si>
  <si>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</si>
  <si>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</si>
  <si>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</si>
  <si>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</si>
  <si>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</si>
  <si>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</si>
  <si>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</si>
  <si>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</si>
  <si>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</si>
  <si>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</si>
  <si>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</si>
  <si>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</si>
  <si>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</si>
  <si>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</si>
  <si>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</si>
  <si>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</si>
  <si>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</si>
  <si>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</si>
  <si>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</si>
  <si>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</si>
  <si>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</si>
  <si>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</si>
  <si>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</si>
  <si>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</si>
  <si>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</si>
  <si>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</si>
  <si>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</si>
  <si>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</si>
  <si>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</si>
  <si>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</si>
  <si>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</si>
  <si>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</si>
  <si>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</si>
  <si>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</si>
  <si>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</si>
  <si>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</si>
  <si>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</si>
  <si>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</si>
  <si>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</si>
  <si>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</si>
  <si>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</si>
  <si>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</si>
  <si>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</si>
  <si>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</si>
  <si>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</si>
  <si>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</si>
  <si>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</si>
  <si>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</si>
  <si>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</si>
  <si>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</si>
  <si>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</si>
  <si>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</si>
  <si>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</si>
  <si>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</si>
  <si>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</si>
  <si>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</si>
  <si>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</si>
  <si>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</si>
  <si>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</si>
  <si>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</si>
  <si>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</si>
  <si>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</si>
  <si>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</si>
  <si>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</si>
  <si>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</si>
  <si>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</si>
  <si>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</si>
  <si>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</si>
  <si>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</si>
  <si>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</si>
  <si>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</si>
  <si>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</si>
  <si>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</si>
  <si>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</si>
  <si>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</si>
  <si>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</si>
  <si>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</si>
  <si>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</si>
  <si>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</si>
  <si>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</si>
  <si>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</si>
  <si>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</si>
  <si>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</si>
  <si>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</si>
  <si>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</si>
  <si>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</si>
  <si>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</si>
  <si>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</si>
  <si>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</si>
  <si>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</si>
  <si>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</si>
  <si>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</si>
  <si>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</si>
  <si>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</si>
  <si>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</si>
  <si>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</si>
  <si>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</si>
  <si>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</si>
  <si>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</si>
  <si>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</si>
  <si>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</si>
  <si>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</si>
  <si>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</si>
  <si>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</si>
  <si>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</si>
  <si>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</si>
  <si>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</si>
  <si>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</si>
  <si>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</si>
  <si>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</si>
  <si>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</si>
  <si>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</si>
  <si>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</si>
  <si>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</si>
  <si>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</si>
  <si>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</si>
  <si>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</si>
  <si>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</si>
  <si>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</si>
  <si>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</si>
  <si>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</si>
  <si>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</si>
  <si>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</si>
  <si>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</si>
  <si>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</si>
  <si>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</si>
  <si>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</si>
  <si>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</si>
  <si>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</si>
  <si>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</si>
  <si>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</si>
  <si>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</si>
  <si>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</si>
  <si>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</si>
  <si>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</si>
  <si>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</si>
  <si>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</si>
  <si>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</si>
  <si>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</si>
  <si>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</si>
  <si>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</si>
  <si>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</si>
  <si>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</si>
  <si>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</si>
  <si>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</si>
  <si>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</si>
  <si>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</si>
  <si>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</si>
  <si>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</si>
  <si>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</si>
  <si>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</si>
  <si>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</si>
  <si>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</si>
  <si>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</si>
  <si>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</si>
  <si>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</si>
  <si>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</si>
  <si>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</si>
  <si>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</si>
  <si>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</si>
  <si>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</si>
  <si>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</si>
  <si>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</si>
  <si>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</si>
  <si>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</si>
  <si>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</si>
  <si>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</si>
  <si>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</si>
  <si>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</si>
  <si>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</si>
  <si>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</si>
  <si>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</si>
  <si>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</si>
  <si>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</si>
  <si>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</si>
  <si>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</si>
  <si>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</si>
  <si>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</si>
  <si>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</si>
  <si>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</si>
  <si>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</si>
  <si>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</si>
  <si>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</si>
  <si>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</si>
  <si>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</si>
  <si>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</si>
  <si>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</si>
  <si>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</si>
  <si>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</si>
  <si>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</si>
  <si>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</si>
  <si>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</si>
  <si>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</si>
  <si>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</si>
  <si>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</si>
  <si>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</si>
  <si>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</si>
  <si>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</si>
  <si>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</si>
  <si>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</si>
  <si>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</si>
  <si>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</si>
  <si>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</si>
  <si>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</si>
  <si>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</si>
  <si>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</si>
  <si>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</si>
  <si>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</si>
  <si>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</si>
  <si>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</si>
  <si>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</si>
  <si>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</si>
  <si>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</si>
  <si>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</si>
  <si>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</si>
  <si>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</si>
  <si>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</si>
  <si>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</si>
  <si>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</si>
  <si>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</si>
  <si>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</si>
  <si>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</si>
  <si>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</si>
  <si>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</si>
  <si>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</si>
  <si>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</si>
  <si>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</si>
  <si>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</si>
  <si>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</si>
  <si>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</si>
  <si>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</si>
  <si>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</si>
  <si>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</si>
  <si>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</si>
  <si>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</si>
  <si>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</si>
  <si>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</si>
  <si>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</si>
  <si>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</si>
  <si>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</si>
  <si>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</si>
  <si>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</si>
  <si>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</si>
  <si>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</si>
  <si>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</si>
  <si>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</si>
  <si>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</si>
  <si>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</si>
  <si>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</si>
  <si>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</si>
  <si>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</si>
  <si>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</si>
  <si>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</si>
  <si>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</si>
  <si>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</si>
  <si>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</si>
  <si>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</si>
  <si>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</si>
  <si>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</si>
  <si>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</si>
  <si>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</si>
  <si>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</si>
  <si>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</si>
  <si>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</si>
  <si>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</si>
  <si>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</si>
  <si>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</si>
  <si>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</si>
  <si>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</si>
  <si>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</si>
  <si>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</si>
  <si>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</si>
  <si>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</si>
  <si>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</si>
  <si>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</si>
  <si>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</si>
  <si>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</si>
  <si>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</si>
  <si>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</si>
  <si>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</si>
  <si>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</si>
  <si>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</si>
  <si>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</si>
  <si>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</si>
  <si>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</si>
  <si>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</si>
  <si>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</si>
  <si>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</si>
  <si>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</si>
  <si>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</si>
  <si>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</si>
  <si>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</si>
  <si>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</si>
  <si>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</si>
  <si>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</si>
  <si>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</si>
  <si>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</si>
  <si>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</si>
  <si>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</si>
  <si>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</si>
  <si>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</si>
  <si>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</si>
  <si>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</si>
  <si>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</si>
  <si>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</si>
  <si>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</si>
  <si>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</si>
  <si>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</si>
  <si>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</si>
  <si>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</si>
  <si>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</si>
  <si>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</si>
  <si>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</si>
  <si>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</si>
  <si>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</si>
  <si>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</si>
  <si>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</si>
  <si>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</si>
  <si>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</si>
  <si>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</si>
  <si>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</si>
  <si>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</si>
  <si>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</si>
  <si>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</si>
  <si>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</si>
  <si>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</si>
  <si>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</si>
  <si>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</si>
  <si>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</si>
  <si>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</si>
  <si>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</si>
  <si>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</si>
  <si>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</si>
  <si>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</si>
  <si>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</si>
  <si>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</si>
  <si>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</si>
  <si>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</si>
  <si>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</si>
  <si>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</si>
  <si>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</si>
  <si>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</si>
  <si>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</si>
  <si>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</si>
  <si>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</si>
  <si>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</si>
  <si>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</si>
  <si>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</si>
  <si>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</si>
  <si>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</si>
  <si>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</si>
  <si>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</si>
  <si>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</si>
  <si>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</si>
  <si>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</si>
  <si>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</si>
  <si>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</si>
  <si>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</si>
  <si>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</si>
  <si>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</si>
  <si>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</si>
  <si>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</si>
  <si>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</si>
  <si>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</si>
  <si>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</si>
  <si>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</si>
  <si>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</si>
  <si>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</si>
  <si>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</si>
  <si>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</si>
  <si>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</si>
  <si>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</si>
  <si>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</si>
  <si>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</si>
  <si>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</si>
  <si>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</si>
  <si>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</si>
  <si>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</si>
  <si>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</si>
  <si>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</si>
  <si>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</si>
  <si>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</si>
  <si>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</si>
  <si>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</si>
  <si>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</si>
  <si>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</si>
  <si>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</si>
  <si>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</si>
  <si>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</si>
  <si>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</si>
  <si>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</si>
  <si>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</si>
  <si>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</si>
  <si>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</si>
  <si>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</si>
  <si>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</si>
  <si>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</si>
  <si>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</si>
  <si>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</si>
  <si>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</si>
  <si>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</si>
  <si>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</si>
  <si>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</si>
  <si>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</si>
  <si>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</si>
  <si>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</si>
  <si>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</si>
  <si>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</si>
  <si>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</si>
  <si>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</si>
  <si>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</si>
  <si>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</si>
  <si>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</si>
  <si>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</si>
  <si>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</si>
  <si>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</si>
  <si>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</si>
  <si>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</si>
  <si>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</si>
  <si>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</si>
  <si>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</si>
  <si>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</si>
  <si>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</si>
  <si>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</si>
  <si>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</si>
  <si>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</si>
  <si>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</si>
  <si>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</si>
  <si>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</si>
  <si>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</si>
  <si>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</si>
  <si>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</si>
  <si>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</si>
  <si>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</si>
  <si>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</si>
  <si>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</si>
  <si>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</si>
  <si>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</si>
  <si>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</si>
  <si>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</si>
  <si>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</si>
  <si>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</si>
  <si>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</si>
  <si>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</si>
  <si>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</si>
  <si>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</si>
  <si>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</si>
  <si>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</si>
  <si>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</si>
  <si>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</si>
  <si>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</si>
  <si>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</si>
  <si>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</si>
  <si>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</si>
  <si>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</si>
  <si>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</si>
  <si>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</si>
  <si>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</si>
  <si>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</si>
  <si>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</si>
  <si>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</si>
  <si>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</si>
  <si>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</si>
  <si>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</si>
  <si>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</si>
  <si>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</si>
  <si>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</si>
  <si>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</si>
  <si>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</si>
  <si>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</si>
  <si>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</si>
  <si>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</si>
  <si>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</si>
  <si>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</si>
  <si>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</si>
  <si>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</si>
  <si>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</si>
  <si>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</si>
  <si>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</si>
  <si>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</si>
  <si>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</si>
  <si>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</si>
  <si>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</si>
  <si>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</si>
  <si>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</si>
  <si>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</si>
  <si>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</si>
  <si>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</si>
  <si>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</si>
  <si>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</si>
  <si>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</si>
  <si>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</si>
  <si>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</si>
  <si>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</si>
  <si>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</si>
  <si>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</si>
  <si>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</si>
  <si>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</si>
  <si>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</si>
  <si>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</si>
  <si>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</si>
  <si>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</si>
  <si>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</si>
  <si>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</si>
  <si>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</si>
  <si>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</si>
  <si>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</si>
  <si>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</si>
  <si>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</si>
  <si>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</si>
  <si>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</si>
  <si>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</si>
  <si>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</si>
  <si>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</si>
  <si>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</si>
  <si>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</si>
  <si>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</si>
  <si>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</si>
  <si>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</si>
  <si>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</si>
  <si>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</si>
  <si>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</si>
  <si>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</si>
  <si>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</si>
  <si>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</si>
  <si>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</si>
  <si>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</si>
  <si>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</si>
  <si>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</si>
  <si>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</si>
  <si>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</si>
  <si>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</si>
  <si>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</si>
  <si>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</si>
  <si>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</si>
  <si>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</si>
  <si>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</si>
  <si>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</si>
  <si>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</si>
  <si>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</si>
  <si>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</si>
  <si>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</si>
  <si>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</si>
  <si>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</si>
  <si>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</si>
  <si>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</si>
  <si>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</si>
  <si>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</si>
  <si>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</si>
  <si>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</si>
  <si>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</si>
  <si>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</si>
  <si>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</si>
  <si>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</si>
  <si>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</si>
  <si>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</si>
  <si>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</si>
  <si>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</si>
  <si>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</si>
  <si>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</si>
  <si>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</si>
  <si>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</si>
  <si>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</si>
  <si>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</si>
  <si>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</si>
  <si>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</si>
  <si>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</si>
  <si>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</si>
  <si>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</si>
  <si>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</si>
  <si>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</si>
  <si>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</si>
  <si>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</si>
  <si>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</si>
  <si>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</si>
  <si>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</si>
  <si>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</si>
  <si>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</si>
  <si>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</si>
  <si>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</si>
  <si>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</si>
  <si>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</si>
  <si>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</si>
  <si>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</si>
  <si>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</si>
  <si>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</si>
  <si>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</si>
  <si>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</si>
  <si>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</si>
  <si>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</si>
  <si>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</si>
  <si>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</si>
  <si>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</si>
  <si>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</si>
  <si>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</si>
  <si>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</si>
  <si>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</si>
  <si>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</si>
  <si>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</si>
  <si>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</si>
  <si>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</si>
  <si>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</si>
  <si>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</si>
  <si>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</si>
  <si>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</si>
  <si>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</si>
  <si>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</si>
  <si>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</si>
  <si>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</si>
  <si>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</si>
  <si>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</si>
  <si>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</si>
  <si>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</si>
  <si>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</si>
  <si>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</si>
  <si>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</si>
  <si>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</si>
  <si>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</si>
  <si>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</si>
  <si>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</si>
  <si>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</si>
  <si>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</si>
  <si>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</si>
  <si>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</si>
  <si>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</si>
  <si>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</si>
  <si>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</si>
  <si>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</si>
  <si>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</si>
  <si>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</si>
  <si>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</si>
  <si>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</si>
  <si>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</si>
  <si>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</si>
  <si>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</si>
  <si>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</si>
  <si>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</si>
  <si>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</si>
  <si>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</si>
  <si>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</si>
  <si>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</si>
  <si>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</si>
  <si>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</si>
  <si>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</si>
  <si>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</si>
  <si>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</si>
  <si>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</si>
  <si>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</si>
  <si>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</si>
  <si>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</si>
  <si>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</si>
  <si>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</si>
  <si>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</si>
  <si>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</si>
  <si>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</si>
  <si>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</si>
  <si>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</si>
  <si>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</si>
  <si>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</si>
  <si>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</si>
  <si>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</si>
  <si>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</si>
  <si>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</si>
  <si>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</si>
  <si>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</si>
  <si>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</si>
  <si>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</si>
  <si>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</si>
  <si>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</si>
  <si>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</si>
  <si>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</si>
  <si>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</si>
  <si>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</si>
  <si>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</si>
  <si>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</si>
  <si>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</si>
  <si>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</si>
  <si>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</si>
  <si>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</si>
  <si>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</si>
  <si>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</si>
  <si>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</si>
  <si>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</si>
  <si>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</si>
  <si>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</si>
  <si>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</si>
  <si>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</si>
  <si>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</si>
  <si>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</si>
  <si>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</si>
  <si>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</si>
  <si>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</si>
  <si>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</si>
  <si>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</si>
  <si>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</si>
  <si>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</si>
  <si>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</si>
  <si>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</si>
  <si>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</si>
  <si>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</si>
  <si>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</si>
  <si>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</si>
  <si>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</si>
  <si>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</si>
  <si>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</si>
  <si>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</si>
  <si>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</si>
  <si>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</si>
  <si>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</si>
  <si>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</si>
  <si>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</si>
  <si>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</si>
  <si>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</si>
  <si>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</si>
  <si>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</si>
  <si>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</si>
  <si>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</si>
  <si>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</si>
  <si>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</si>
  <si>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</si>
  <si>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</si>
  <si>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</si>
  <si>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</si>
  <si>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</si>
  <si>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</si>
  <si>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</si>
  <si>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</si>
  <si>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</si>
  <si>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</si>
  <si>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</si>
  <si>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</si>
  <si>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</si>
  <si>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</si>
  <si>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</si>
  <si>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</si>
  <si>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</si>
  <si>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</si>
  <si>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</si>
  <si>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</si>
  <si>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</si>
  <si>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</si>
  <si>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</si>
  <si>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</si>
  <si>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</si>
  <si>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</si>
  <si>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</si>
  <si>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</si>
  <si>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</si>
  <si>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</si>
  <si>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</si>
  <si>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</si>
  <si>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</si>
  <si>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</si>
  <si>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</si>
  <si>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</si>
  <si>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</si>
  <si>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</si>
  <si>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</si>
  <si>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</si>
  <si>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</si>
  <si>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</si>
  <si>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</si>
  <si>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</si>
  <si>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</si>
  <si>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</si>
  <si>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</si>
  <si>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</si>
  <si>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</si>
  <si>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</si>
  <si>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</si>
  <si>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</si>
  <si>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</si>
  <si>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</si>
  <si>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</si>
  <si>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</si>
  <si>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</si>
  <si>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</si>
  <si>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</si>
  <si>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</si>
  <si>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</si>
  <si>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</si>
  <si>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</si>
  <si>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</si>
  <si>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</si>
  <si>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</si>
  <si>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</si>
  <si>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</si>
  <si>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</si>
  <si>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</si>
  <si>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</si>
  <si>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</si>
  <si>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</si>
  <si>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</si>
  <si>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</si>
  <si>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</si>
  <si>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</si>
  <si>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</si>
  <si>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</si>
  <si>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</si>
  <si>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</si>
  <si>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</si>
  <si>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</si>
  <si>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</si>
  <si>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</si>
  <si>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</si>
  <si>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</si>
  <si>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</si>
  <si>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</si>
  <si>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</si>
  <si>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</si>
  <si>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</si>
  <si>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</si>
  <si>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</si>
  <si>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</si>
  <si>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</si>
  <si>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</si>
  <si>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</si>
  <si>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</si>
  <si>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</si>
  <si>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</si>
  <si>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</si>
  <si>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</si>
  <si>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</si>
  <si>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</si>
  <si>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</si>
  <si>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</si>
  <si>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</si>
  <si>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</si>
  <si>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</si>
  <si>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</si>
  <si>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</si>
  <si>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</si>
  <si>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</si>
  <si>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</si>
  <si>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</si>
  <si>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</si>
  <si>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</si>
  <si>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</si>
  <si>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</si>
  <si>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</si>
  <si>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</si>
  <si>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</si>
  <si>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</si>
  <si>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</si>
  <si>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</si>
  <si>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</si>
  <si>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</si>
  <si>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</si>
  <si>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</si>
  <si>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</si>
  <si>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</si>
  <si>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</si>
  <si>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</si>
  <si>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</si>
  <si>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</si>
  <si>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</si>
  <si>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</si>
  <si>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</si>
  <si>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</si>
  <si>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</si>
  <si>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</si>
  <si>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</si>
  <si>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</si>
  <si>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</si>
  <si>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</si>
  <si>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</si>
  <si>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</si>
  <si>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</si>
  <si>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</si>
  <si>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</si>
  <si>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</si>
  <si>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</si>
  <si>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</si>
  <si>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</si>
  <si>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</si>
  <si>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</si>
  <si>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</si>
  <si>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</si>
  <si>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</si>
  <si>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</si>
  <si>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</si>
  <si>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</si>
  <si>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</si>
  <si>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</si>
  <si>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</si>
  <si>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</si>
  <si>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</si>
  <si>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</si>
  <si>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</si>
  <si>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</si>
  <si>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</si>
  <si>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</si>
  <si>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</si>
  <si>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</si>
  <si>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</si>
  <si>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</si>
  <si>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</si>
  <si>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</si>
  <si>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</si>
  <si>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</si>
  <si>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</si>
  <si>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</si>
  <si>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</si>
  <si>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</si>
  <si>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</si>
  <si>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</si>
  <si>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</si>
  <si>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</si>
  <si>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</si>
  <si>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</si>
  <si>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</si>
  <si>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</si>
  <si>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</si>
  <si>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</si>
  <si>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</si>
  <si>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</si>
  <si>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</si>
  <si>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</si>
  <si>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</si>
  <si>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</si>
  <si>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</si>
  <si>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</si>
  <si>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</si>
  <si>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</si>
  <si>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</si>
  <si>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</si>
  <si>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</si>
  <si>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</si>
  <si>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</si>
  <si>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</si>
  <si>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</si>
  <si>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</si>
  <si>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</si>
  <si>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</si>
  <si>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</si>
  <si>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</si>
  <si>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</si>
  <si>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</si>
  <si>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</si>
  <si>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</si>
  <si>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</si>
  <si>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</si>
  <si>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</si>
  <si>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</si>
  <si>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</si>
  <si>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</si>
  <si>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</si>
  <si>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</si>
  <si>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</si>
  <si>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</si>
  <si>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</si>
  <si>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</si>
  <si>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</si>
  <si>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</si>
  <si>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</si>
  <si>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</si>
  <si>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</si>
  <si>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</si>
  <si>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</si>
  <si>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</si>
  <si>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</si>
  <si>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</si>
  <si>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</si>
  <si>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</si>
  <si>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</si>
  <si>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</si>
  <si>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</si>
  <si>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</si>
  <si>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</si>
  <si>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</si>
  <si>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</si>
  <si>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</si>
  <si>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</si>
  <si>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</si>
  <si>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</si>
  <si>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</si>
  <si>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</si>
  <si>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</si>
  <si>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</si>
  <si>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</si>
  <si>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</si>
  <si>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</si>
  <si>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</si>
  <si>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</si>
  <si>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</si>
  <si>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</si>
  <si>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</si>
  <si>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</si>
  <si>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</si>
  <si>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</si>
  <si>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</si>
  <si>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</si>
  <si>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</si>
  <si>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</si>
  <si>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</si>
  <si>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</si>
  <si>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</si>
  <si>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</si>
  <si>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</si>
  <si>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</si>
  <si>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</si>
  <si>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</si>
  <si>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</si>
  <si>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</si>
  <si>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</si>
  <si>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</si>
  <si>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</si>
  <si>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</si>
  <si>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</si>
  <si>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</si>
  <si>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</si>
  <si>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</si>
  <si>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</si>
  <si>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</si>
  <si>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</si>
  <si>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</si>
  <si>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</si>
  <si>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</si>
  <si>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</si>
  <si>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</si>
  <si>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</si>
  <si>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</si>
  <si>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</si>
  <si>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</si>
  <si>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</si>
  <si>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</si>
  <si>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</si>
  <si>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</si>
  <si>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</si>
  <si>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</si>
  <si>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</si>
  <si>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</si>
  <si>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</si>
  <si>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</si>
  <si>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</si>
  <si>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</si>
  <si>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</si>
  <si>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</si>
  <si>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</si>
  <si>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</si>
  <si>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</si>
  <si>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</si>
  <si>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</si>
  <si>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</si>
  <si>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</si>
  <si>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</si>
  <si>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</si>
  <si>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</si>
  <si>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</si>
  <si>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</si>
  <si>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</si>
  <si>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</si>
  <si>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</si>
  <si>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</si>
  <si>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</si>
  <si>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</si>
  <si>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</si>
  <si>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</si>
  <si>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</si>
  <si>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</si>
  <si>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</si>
  <si>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</si>
  <si>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</si>
  <si>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</si>
  <si>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</si>
  <si>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</si>
  <si>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</si>
  <si>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</si>
  <si>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</si>
  <si>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</si>
  <si>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</si>
  <si>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</si>
  <si>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</si>
  <si>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</si>
  <si>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</si>
  <si>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</si>
  <si>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</si>
  <si>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</si>
  <si>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</si>
  <si>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</si>
  <si>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</si>
  <si>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</si>
  <si>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</si>
  <si>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</si>
  <si>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</si>
  <si>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</si>
  <si>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</si>
  <si>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</si>
  <si>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</si>
  <si>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</si>
  <si>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</si>
  <si>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</si>
  <si>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</si>
  <si>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</si>
  <si>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</si>
  <si>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</si>
  <si>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</si>
  <si>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</si>
  <si>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</si>
  <si>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</si>
  <si>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</si>
  <si>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</si>
  <si>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</si>
  <si>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</si>
  <si>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</si>
  <si>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</si>
  <si>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</si>
  <si>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</si>
  <si>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</si>
  <si>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</si>
  <si>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</si>
  <si>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</si>
  <si>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</si>
  <si>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</si>
  <si>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</si>
  <si>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</si>
  <si>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</si>
  <si>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</si>
  <si>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</si>
  <si>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</si>
  <si>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</si>
  <si>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</si>
  <si>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</si>
  <si>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</si>
  <si>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</si>
  <si>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</si>
  <si>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</si>
  <si>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</si>
  <si>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</si>
  <si>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</si>
  <si>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</si>
  <si>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</si>
  <si>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</si>
  <si>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</si>
  <si>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</si>
  <si>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</si>
  <si>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</si>
  <si>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</si>
  <si>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</si>
  <si>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</si>
  <si>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</si>
  <si>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</si>
  <si>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</si>
  <si>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</si>
  <si>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</si>
  <si>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</si>
  <si>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</si>
  <si>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</si>
  <si>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</si>
  <si>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</si>
  <si>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</si>
  <si>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</si>
  <si>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</si>
  <si>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</si>
  <si>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</si>
  <si>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</si>
  <si>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</si>
  <si>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</si>
  <si>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</si>
  <si>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</si>
  <si>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</si>
  <si>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</si>
  <si>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</si>
  <si>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</si>
  <si>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</si>
  <si>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</si>
  <si>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</si>
  <si>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</si>
  <si>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</si>
  <si>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</si>
  <si>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</si>
  <si>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</si>
  <si>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</si>
  <si>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</si>
  <si>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</si>
  <si>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</si>
  <si>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</si>
  <si>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</si>
  <si>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</si>
  <si>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</si>
  <si>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</si>
  <si>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</si>
  <si>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</si>
  <si>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</si>
  <si>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</si>
  <si>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</si>
  <si>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</si>
  <si>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</si>
  <si>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</si>
  <si>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</si>
  <si>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</si>
  <si>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</si>
  <si>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</si>
  <si>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</si>
  <si>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</si>
  <si>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</si>
  <si>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</si>
  <si>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</si>
  <si>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</si>
  <si>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</si>
  <si>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</si>
  <si>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</si>
  <si>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</si>
  <si>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</si>
  <si>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</si>
  <si>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</si>
  <si>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</si>
  <si>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</si>
  <si>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</si>
  <si>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</si>
  <si>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</si>
  <si>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</si>
  <si>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</si>
  <si>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</si>
  <si>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</si>
  <si>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</si>
  <si>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</si>
  <si>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</si>
  <si>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</si>
  <si>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</si>
  <si>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</si>
  <si>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</si>
  <si>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</si>
  <si>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</si>
  <si>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</si>
  <si>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</si>
  <si>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</si>
  <si>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</si>
  <si>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</si>
  <si>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</si>
  <si>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</si>
  <si>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</si>
  <si>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</si>
  <si>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</si>
  <si>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</si>
  <si>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</si>
  <si>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</si>
  <si>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</si>
  <si>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</si>
  <si>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</si>
  <si>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</si>
  <si>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</si>
  <si>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</si>
  <si>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</si>
  <si>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</si>
  <si>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</si>
  <si>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</si>
  <si>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</si>
  <si>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</si>
  <si>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</si>
  <si>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</si>
  <si>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</si>
  <si>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</si>
  <si>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</si>
  <si>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</si>
  <si>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</si>
  <si>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</si>
  <si>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</si>
  <si>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</si>
  <si>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</si>
  <si>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</si>
  <si>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</si>
  <si>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</si>
  <si>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</si>
  <si>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</si>
  <si>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</si>
  <si>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</si>
  <si>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</si>
  <si>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</si>
  <si>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</si>
  <si>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</si>
  <si>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</si>
  <si>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</si>
  <si>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</si>
  <si>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</si>
  <si>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</si>
  <si>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</si>
  <si>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</si>
  <si>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</si>
  <si>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</si>
  <si>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</si>
  <si>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</si>
  <si>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</si>
  <si>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</si>
  <si>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</si>
  <si>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</si>
  <si>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</si>
  <si>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</si>
  <si>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</si>
  <si>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</si>
  <si>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</si>
  <si>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</si>
  <si>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</si>
  <si>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</si>
  <si>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</si>
  <si>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</si>
  <si>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</si>
  <si>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</si>
  <si>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</si>
  <si>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</si>
  <si>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</si>
  <si>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</si>
  <si>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</si>
  <si>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</si>
  <si>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</si>
  <si>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</si>
  <si>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</si>
  <si>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</si>
  <si>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</si>
  <si>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</si>
  <si>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</si>
  <si>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</si>
  <si>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</si>
  <si>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</si>
  <si>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</si>
  <si>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</si>
  <si>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</si>
  <si>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</si>
  <si>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</si>
  <si>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</si>
  <si>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</si>
  <si>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</si>
  <si>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</si>
  <si>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</si>
  <si>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</si>
  <si>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</si>
  <si>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</si>
  <si>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</si>
  <si>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</si>
  <si>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</si>
  <si>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</si>
  <si>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</si>
  <si>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</si>
  <si>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</si>
  <si>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</si>
  <si>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</si>
  <si>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</si>
  <si>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</si>
  <si>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</si>
  <si>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</si>
  <si>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</si>
  <si>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</si>
  <si>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</si>
  <si>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</si>
  <si>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</si>
  <si>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</si>
  <si>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</si>
  <si>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</si>
  <si>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</si>
  <si>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</si>
  <si>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</si>
  <si>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</si>
  <si>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</si>
  <si>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</si>
  <si>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</si>
  <si>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</si>
  <si>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</si>
  <si>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</si>
  <si>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</si>
  <si>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</si>
  <si>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</si>
  <si>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</si>
  <si>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</si>
  <si>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</si>
  <si>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</si>
  <si>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</si>
  <si>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</si>
  <si>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</si>
  <si>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</si>
  <si>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</si>
  <si>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</si>
  <si>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</si>
  <si>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</si>
  <si>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</si>
  <si>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</si>
  <si>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</si>
  <si>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</si>
  <si>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</si>
  <si>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</si>
  <si>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</si>
  <si>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</si>
  <si>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</si>
  <si>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</si>
  <si>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</si>
  <si>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</si>
  <si>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</si>
  <si>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</si>
  <si>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</si>
  <si>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</si>
  <si>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</si>
  <si>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</si>
  <si>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</si>
  <si>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</si>
  <si>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</si>
  <si>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</si>
  <si>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</si>
  <si>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</si>
  <si>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</si>
  <si>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</si>
  <si>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</si>
  <si>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</si>
  <si>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</si>
  <si>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</si>
  <si>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</si>
  <si>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</si>
  <si>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</si>
  <si>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</si>
  <si>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</si>
  <si>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</si>
  <si>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</si>
  <si>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</si>
  <si>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</si>
  <si>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</si>
  <si>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</si>
  <si>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</si>
  <si>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</si>
  <si>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</si>
  <si>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</si>
  <si>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</si>
  <si>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</si>
  <si>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</si>
  <si>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</si>
  <si>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</si>
  <si>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</si>
  <si>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</si>
  <si>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</si>
  <si>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</si>
  <si>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</si>
  <si>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</si>
  <si>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</si>
  <si>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</si>
  <si>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</si>
  <si>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</si>
  <si>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</si>
  <si>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</si>
  <si>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</si>
  <si>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</si>
  <si>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</si>
  <si>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</si>
  <si>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</si>
  <si>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</si>
  <si>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</si>
  <si>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</si>
  <si>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</si>
  <si>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</si>
  <si>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</si>
  <si>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</si>
  <si>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</si>
  <si>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</si>
  <si>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</si>
  <si>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</si>
  <si>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</si>
  <si>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</si>
  <si>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</si>
  <si>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</si>
  <si>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</si>
  <si>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</si>
  <si>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</si>
  <si>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</si>
  <si>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</si>
  <si>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</si>
  <si>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</si>
  <si>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</si>
  <si>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</si>
  <si>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</si>
  <si>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</si>
  <si>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</si>
  <si>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</si>
  <si>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</si>
  <si>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</si>
  <si>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</si>
  <si>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</si>
  <si>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</si>
  <si>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</si>
  <si>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</si>
  <si>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</si>
  <si>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</si>
  <si>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</si>
  <si>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</si>
  <si>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</si>
  <si>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</si>
  <si>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</si>
  <si>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</si>
  <si>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</si>
  <si>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</si>
  <si>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</si>
  <si>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</si>
  <si>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</si>
  <si>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</si>
  <si>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</si>
  <si>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</si>
  <si>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</si>
  <si>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</si>
  <si>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</si>
  <si>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</si>
  <si>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</si>
  <si>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</si>
  <si>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</si>
  <si>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</si>
  <si>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</si>
  <si>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</si>
  <si>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</si>
  <si>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</si>
  <si>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</si>
  <si>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</si>
  <si>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</si>
  <si>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</si>
  <si>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</si>
  <si>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</si>
  <si>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</si>
  <si>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</si>
  <si>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</si>
  <si>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</si>
  <si>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</si>
  <si>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</si>
  <si>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</si>
  <si>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</si>
  <si>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</si>
  <si>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</si>
  <si>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</si>
  <si>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</si>
  <si>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</si>
  <si>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</si>
  <si>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</si>
  <si>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</si>
  <si>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</si>
  <si>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</si>
  <si>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</si>
  <si>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</si>
  <si>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</si>
  <si>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</si>
  <si>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</si>
  <si>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</si>
  <si>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</si>
  <si>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</si>
  <si>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</si>
  <si>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</si>
  <si>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</si>
  <si>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</si>
  <si>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</si>
  <si>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</si>
  <si>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</si>
  <si>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</si>
  <si>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</si>
  <si>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</si>
  <si>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</si>
  <si>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</si>
  <si>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</si>
  <si>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</si>
  <si>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</si>
  <si>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</si>
  <si>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</si>
  <si>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</si>
  <si>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</si>
  <si>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</si>
  <si>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</si>
  <si>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</si>
  <si>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</si>
  <si>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</si>
  <si>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</si>
  <si>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</si>
  <si>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</si>
  <si>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</si>
  <si>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</si>
  <si>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</si>
  <si>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</si>
  <si>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</si>
  <si>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</si>
  <si>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</si>
  <si>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</si>
  <si>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</si>
  <si>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</si>
  <si>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</si>
  <si>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</si>
  <si>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</si>
  <si>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</si>
  <si>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</si>
  <si>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</si>
  <si>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</si>
  <si>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</si>
  <si>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</si>
  <si>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</si>
  <si>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</si>
  <si>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</si>
  <si>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</si>
  <si>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</si>
  <si>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</si>
  <si>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</si>
  <si>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</si>
  <si>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</si>
  <si>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</si>
  <si>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</si>
  <si>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</si>
  <si>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</si>
  <si>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</si>
  <si>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</si>
  <si>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</si>
  <si>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</si>
  <si>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</si>
  <si>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</si>
  <si>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</si>
  <si>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</si>
  <si>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</si>
  <si>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</si>
  <si>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</si>
  <si>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</si>
  <si>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</si>
  <si>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</si>
  <si>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</si>
  <si>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</si>
  <si>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</si>
  <si>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</si>
  <si>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</si>
  <si>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</si>
  <si>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</si>
  <si>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</si>
  <si>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</si>
  <si>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</si>
  <si>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</si>
  <si>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</si>
  <si>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</si>
  <si>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</si>
  <si>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</si>
  <si>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</si>
  <si>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</si>
  <si>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</si>
  <si>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</si>
  <si>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</si>
  <si>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</si>
  <si>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</si>
  <si>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</si>
  <si>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</si>
  <si>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</si>
  <si>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</si>
  <si>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</si>
  <si>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</si>
  <si>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</si>
  <si>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</si>
  <si>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</si>
  <si>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</si>
  <si>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</si>
  <si>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</si>
  <si>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</si>
  <si>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</si>
  <si>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</si>
  <si>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</si>
  <si>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</si>
  <si>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</si>
  <si>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</si>
  <si>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</si>
  <si>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</si>
  <si>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</si>
  <si>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</si>
  <si>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</si>
  <si>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</si>
  <si>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</si>
  <si>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</si>
  <si>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</si>
  <si>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</si>
  <si>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</si>
  <si>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</si>
  <si>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</si>
  <si>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</si>
  <si>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</si>
  <si>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</si>
  <si>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</si>
  <si>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</si>
  <si>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</si>
  <si>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</si>
  <si>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</si>
  <si>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</si>
  <si>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</si>
  <si>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</si>
  <si>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</si>
  <si>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</si>
  <si>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</si>
  <si>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</si>
  <si>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</si>
  <si>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</si>
  <si>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</si>
  <si>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</si>
  <si>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</si>
  <si>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</si>
  <si>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</si>
  <si>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</si>
  <si>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</si>
  <si>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</si>
  <si>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</si>
  <si>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</si>
  <si>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</si>
  <si>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</si>
  <si>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</si>
  <si>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</si>
  <si>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</si>
  <si>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</si>
  <si>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</si>
  <si>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</si>
  <si>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</si>
  <si>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</si>
  <si>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</si>
  <si>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</si>
  <si>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</si>
  <si>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</si>
  <si>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</si>
  <si>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</si>
  <si>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</si>
  <si>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</si>
  <si>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</si>
  <si>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</si>
  <si>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</si>
  <si>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</si>
  <si>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</si>
  <si>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</si>
  <si>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</si>
  <si>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</si>
  <si>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</si>
  <si>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</si>
  <si>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</si>
  <si>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</si>
  <si>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</si>
  <si>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</si>
  <si>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</si>
  <si>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</si>
  <si>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</si>
  <si>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</si>
  <si>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</si>
  <si>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</si>
  <si>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</si>
  <si>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</si>
  <si>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</si>
  <si>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</si>
  <si>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</si>
  <si>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</si>
  <si>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</si>
  <si>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</si>
  <si>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</si>
  <si>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</si>
  <si>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</si>
  <si>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</si>
  <si>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</si>
  <si>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</si>
  <si>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</si>
  <si>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</si>
  <si>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</si>
  <si>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</si>
  <si>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</si>
  <si>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</si>
  <si>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</si>
  <si>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</si>
  <si>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</si>
  <si>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</si>
  <si>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</si>
  <si>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</si>
  <si>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</si>
  <si>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</si>
  <si>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</si>
  <si>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</si>
  <si>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</si>
  <si>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</si>
  <si>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</si>
  <si>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</si>
  <si>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</si>
  <si>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</si>
  <si>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</si>
  <si>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</si>
  <si>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</si>
  <si>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</si>
  <si>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</si>
  <si>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</si>
  <si>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</si>
  <si>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</si>
  <si>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</si>
  <si>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</si>
  <si>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</si>
  <si>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</si>
  <si>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</si>
  <si>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</si>
  <si>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</si>
  <si>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</si>
  <si>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</si>
  <si>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</si>
  <si>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</si>
  <si>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</si>
  <si>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</si>
  <si>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</si>
  <si>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</si>
  <si>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</si>
  <si>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</si>
  <si>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</si>
  <si>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</si>
  <si>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</si>
  <si>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</si>
  <si>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</si>
  <si>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</si>
  <si>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</si>
  <si>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</si>
  <si>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</si>
  <si>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</si>
  <si>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</si>
  <si>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</si>
  <si>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</si>
  <si>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</si>
  <si>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</si>
  <si>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</si>
  <si>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</si>
  <si>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</si>
  <si>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</si>
  <si>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</si>
  <si>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</si>
  <si>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</si>
  <si>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</si>
  <si>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</si>
  <si>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</si>
  <si>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</si>
  <si>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</si>
  <si>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</si>
  <si>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</si>
  <si>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</si>
  <si>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</si>
  <si>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</si>
  <si>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</si>
  <si>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</si>
  <si>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</si>
  <si>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</si>
  <si>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</si>
  <si>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</si>
  <si>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</si>
  <si>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</si>
  <si>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</si>
  <si>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</si>
  <si>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</si>
  <si>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</si>
  <si>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</si>
  <si>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</si>
  <si>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</si>
  <si>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</si>
  <si>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</si>
  <si>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</si>
  <si>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</si>
  <si>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</si>
  <si>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</si>
  <si>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</si>
  <si>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</si>
  <si>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</si>
  <si>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</si>
  <si>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</si>
  <si>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</si>
  <si>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</si>
  <si>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</si>
  <si>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</si>
  <si>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</si>
  <si>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</si>
  <si>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</si>
  <si>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</si>
  <si>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</si>
  <si>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</si>
  <si>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</si>
  <si>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</si>
  <si>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</si>
  <si>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</si>
  <si>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</si>
  <si>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</si>
  <si>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</si>
  <si>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</si>
  <si>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</si>
  <si>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</si>
  <si>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</si>
  <si>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</si>
  <si>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</si>
  <si>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</si>
  <si>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</si>
  <si>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</si>
  <si>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</si>
  <si>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</si>
  <si>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</si>
  <si>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</si>
  <si>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</si>
  <si>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</si>
  <si>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</si>
  <si>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</si>
  <si>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</si>
  <si>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</si>
  <si>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</si>
  <si>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</si>
  <si>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</si>
  <si>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</si>
  <si>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</si>
  <si>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</si>
  <si>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</si>
  <si>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</si>
  <si>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</si>
  <si>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</si>
  <si>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</si>
  <si>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</si>
  <si>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</si>
  <si>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</si>
  <si>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</si>
  <si>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</si>
  <si>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</si>
  <si>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</si>
  <si>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</si>
  <si>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</si>
  <si>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</si>
  <si>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</si>
  <si>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</si>
  <si>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</si>
  <si>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</si>
  <si>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</si>
  <si>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</si>
  <si>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</si>
  <si>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</si>
  <si>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</si>
  <si>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</si>
  <si>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</si>
  <si>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</si>
  <si>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</si>
  <si>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</si>
  <si>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</si>
  <si>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</si>
  <si>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</si>
  <si>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</si>
  <si>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</si>
  <si>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</si>
  <si>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</si>
  <si>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</si>
  <si>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</si>
  <si>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</si>
  <si>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</si>
  <si>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</si>
  <si>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</si>
  <si>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</si>
  <si>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</si>
  <si>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</si>
  <si>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</si>
  <si>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</si>
  <si>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</si>
  <si>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</si>
  <si>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</si>
  <si>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</si>
  <si>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</si>
  <si>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</si>
  <si>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</si>
  <si>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</si>
  <si>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</si>
  <si>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</si>
  <si>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</si>
  <si>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</si>
  <si>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</si>
  <si>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</si>
  <si>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</si>
  <si>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</si>
  <si>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</si>
  <si>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</si>
  <si>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</si>
  <si>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</si>
  <si>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</si>
  <si>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</si>
  <si>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</si>
  <si>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</si>
  <si>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</si>
  <si>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</si>
  <si>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</si>
  <si>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</si>
  <si>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</si>
  <si>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</si>
  <si>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</si>
  <si>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</si>
  <si>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</si>
  <si>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</si>
  <si>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</si>
  <si>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</si>
  <si>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</si>
  <si>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</si>
  <si>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</si>
  <si>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</si>
  <si>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</si>
  <si>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</si>
  <si>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</si>
  <si>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</si>
  <si>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</si>
  <si>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</si>
  <si>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</si>
  <si>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</si>
  <si>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</si>
  <si>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</si>
  <si>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</si>
  <si>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</si>
  <si>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</si>
  <si>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</si>
  <si>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</si>
  <si>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</si>
  <si>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</si>
  <si>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</si>
  <si>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</si>
  <si>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</si>
  <si>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</si>
  <si>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</si>
  <si>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</si>
  <si>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</si>
  <si>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</si>
  <si>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</si>
  <si>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</si>
  <si>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</si>
  <si>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</si>
  <si>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</si>
  <si>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</si>
  <si>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</si>
  <si>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</si>
  <si>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</si>
  <si>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</si>
  <si>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</si>
  <si>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</si>
  <si>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</si>
  <si>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</si>
  <si>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</si>
  <si>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</si>
  <si>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</si>
  <si>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</si>
  <si>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</si>
  <si>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</si>
  <si>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</si>
  <si>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</si>
  <si>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</si>
  <si>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</si>
  <si>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</si>
  <si>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</si>
  <si>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</si>
  <si>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</si>
  <si>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</si>
  <si>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</si>
  <si>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</si>
  <si>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</si>
  <si>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</si>
  <si>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</si>
  <si>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</si>
  <si>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</si>
  <si>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</si>
  <si>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</si>
  <si>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</si>
  <si>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</si>
  <si>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</si>
  <si>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</si>
  <si>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</si>
  <si>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</si>
  <si>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</si>
  <si>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</si>
  <si>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</si>
  <si>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</si>
  <si>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</si>
  <si>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</si>
  <si>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</si>
  <si>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</si>
  <si>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</si>
  <si>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</si>
  <si>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</si>
  <si>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</si>
  <si>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</si>
  <si>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</si>
  <si>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</si>
  <si>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</si>
  <si>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</si>
  <si>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</si>
  <si>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</si>
  <si>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</si>
  <si>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</si>
  <si>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</si>
  <si>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</si>
  <si>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</si>
  <si>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</si>
  <si>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</si>
  <si>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</si>
  <si>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</si>
  <si>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</si>
  <si>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</si>
  <si>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</si>
  <si>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</si>
  <si>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</si>
  <si>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</si>
  <si>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</si>
  <si>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</si>
  <si>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</si>
  <si>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</si>
  <si>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</si>
  <si>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</si>
  <si>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</si>
  <si>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</si>
  <si>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</si>
  <si>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</si>
  <si>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</si>
  <si>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</si>
  <si>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</si>
  <si>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</si>
  <si>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</si>
  <si>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</si>
  <si>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</si>
  <si>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</si>
  <si>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</si>
  <si>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</si>
  <si>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</si>
  <si>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</si>
  <si>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</si>
  <si>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</si>
  <si>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</si>
  <si>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</si>
  <si>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</si>
  <si>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</si>
  <si>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</si>
  <si>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</si>
  <si>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</si>
  <si>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</si>
  <si>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</si>
  <si>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</si>
  <si>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</si>
  <si>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</si>
  <si>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</si>
  <si>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</si>
  <si>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</si>
  <si>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</si>
  <si>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</si>
  <si>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</si>
  <si>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</si>
  <si>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</si>
  <si>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</si>
  <si>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</si>
  <si>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</si>
  <si>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</si>
  <si>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</si>
  <si>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</si>
  <si>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</si>
  <si>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</si>
  <si>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</si>
  <si>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</si>
  <si>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</si>
  <si>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</si>
  <si>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</si>
  <si>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</si>
  <si>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</si>
  <si>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</si>
  <si>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</si>
  <si>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</si>
  <si>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</si>
  <si>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</si>
  <si>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</si>
  <si>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</si>
  <si>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</si>
  <si>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</si>
  <si>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</si>
  <si>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</si>
  <si>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</si>
  <si>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</si>
  <si>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</si>
  <si>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</si>
  <si>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</si>
  <si>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</si>
  <si>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</si>
  <si>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</si>
  <si>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</si>
  <si>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</si>
  <si>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</si>
  <si>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</si>
  <si>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</si>
  <si>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</si>
  <si>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</si>
  <si>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</si>
  <si>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</si>
  <si>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</si>
  <si>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</si>
  <si>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</si>
  <si>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</si>
  <si>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</si>
  <si>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</si>
  <si>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</si>
  <si>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</si>
  <si>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</si>
  <si>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</si>
  <si>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</si>
  <si>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</si>
  <si>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</si>
  <si>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</si>
  <si>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</si>
  <si>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</si>
  <si>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</si>
  <si>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</si>
  <si>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</si>
  <si>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</si>
  <si>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</si>
  <si>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</si>
  <si>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</si>
  <si>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</si>
  <si>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</si>
  <si>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</si>
  <si>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</si>
  <si>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</si>
  <si>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</si>
  <si>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</si>
  <si>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</si>
  <si>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</si>
  <si>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</si>
  <si>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</si>
  <si>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</si>
  <si>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</si>
  <si>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</si>
  <si>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</si>
  <si>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</si>
  <si>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</si>
  <si>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</si>
  <si>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</si>
  <si>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</si>
  <si>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</si>
  <si>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</si>
  <si>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</si>
  <si>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</si>
  <si>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</si>
  <si>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</si>
  <si>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</si>
  <si>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</si>
  <si>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</si>
  <si>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</si>
  <si>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</si>
  <si>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</si>
  <si>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</si>
  <si>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</si>
  <si>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</si>
  <si>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</si>
  <si>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</si>
  <si>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</si>
  <si>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</si>
  <si>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</si>
  <si>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</si>
  <si>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</si>
  <si>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</si>
  <si>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</si>
  <si>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</si>
  <si>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</si>
  <si>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</si>
  <si>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</si>
  <si>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</si>
  <si>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</si>
  <si>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</si>
  <si>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</si>
  <si>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</si>
  <si>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</si>
  <si>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</si>
  <si>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</si>
  <si>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</si>
  <si>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</si>
  <si>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</si>
  <si>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</si>
  <si>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</si>
  <si>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</si>
  <si>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</si>
  <si>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</si>
  <si>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</si>
  <si>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</si>
  <si>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</si>
  <si>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</si>
  <si>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</si>
  <si>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</si>
  <si>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</si>
  <si>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</si>
  <si>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</si>
  <si>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</si>
  <si>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</si>
  <si>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</si>
  <si>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</si>
  <si>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</si>
  <si>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</si>
  <si>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</si>
  <si>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</si>
  <si>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</si>
  <si>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</si>
  <si>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</si>
  <si>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</si>
  <si>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</si>
  <si>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</si>
  <si>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</si>
  <si>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</si>
  <si>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</si>
  <si>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</si>
  <si>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</si>
  <si>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</si>
  <si>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</si>
  <si>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</si>
  <si>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</si>
  <si>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</si>
  <si>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</si>
  <si>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</si>
  <si>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</si>
  <si>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</si>
  <si>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</si>
  <si>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</si>
  <si>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</si>
  <si>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</si>
  <si>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</si>
  <si>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</si>
  <si>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</si>
  <si>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</si>
  <si>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</si>
  <si>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</si>
  <si>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</si>
  <si>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</si>
  <si>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</si>
  <si>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</si>
  <si>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</si>
  <si>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</si>
  <si>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</si>
  <si>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</si>
  <si>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</si>
  <si>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</si>
  <si>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</si>
  <si>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</si>
  <si>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</si>
  <si>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</si>
  <si>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</si>
  <si>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</si>
  <si>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</si>
  <si>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</si>
  <si>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</si>
  <si>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</si>
  <si>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</si>
  <si>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</si>
  <si>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</si>
  <si>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</si>
  <si>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</si>
  <si>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</si>
  <si>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</si>
  <si>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</si>
  <si>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</si>
  <si>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</si>
  <si>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</si>
  <si>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</si>
  <si>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</si>
  <si>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</si>
  <si>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</si>
  <si>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</si>
  <si>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</si>
  <si>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</si>
  <si>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</si>
  <si>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</si>
  <si>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</si>
  <si>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</si>
  <si>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</si>
  <si>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</si>
  <si>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</si>
  <si>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</si>
  <si>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</si>
  <si>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</si>
  <si>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</si>
  <si>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</si>
  <si>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</si>
  <si>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</si>
  <si>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</si>
  <si>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</si>
  <si>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</si>
  <si>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</si>
  <si>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</si>
  <si>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</si>
  <si>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</si>
  <si>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</si>
  <si>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</si>
  <si>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</si>
  <si>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</si>
  <si>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</si>
  <si>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</si>
  <si>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</si>
  <si>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</si>
  <si>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</si>
  <si>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</si>
  <si>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</si>
  <si>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</si>
  <si>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</si>
  <si>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</si>
  <si>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</si>
  <si>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</si>
  <si>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</si>
  <si>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</si>
  <si>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</si>
  <si>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</si>
  <si>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</si>
  <si>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</si>
  <si>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</si>
  <si>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</si>
  <si>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</si>
  <si>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</si>
  <si>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</si>
  <si>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</si>
  <si>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</si>
  <si>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</si>
  <si>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</si>
  <si>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</si>
  <si>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</si>
  <si>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</si>
  <si>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</si>
  <si>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</si>
  <si>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</si>
  <si>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</si>
  <si>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</si>
  <si>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</si>
  <si>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</si>
  <si>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</si>
  <si>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</si>
  <si>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</si>
  <si>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</si>
  <si>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</si>
  <si>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</si>
  <si>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</si>
  <si>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</si>
  <si>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</si>
  <si>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</si>
  <si>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</si>
  <si>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</si>
  <si>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</si>
  <si>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</si>
  <si>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</si>
  <si>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</si>
  <si>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</si>
  <si>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</si>
  <si>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</si>
  <si>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</si>
  <si>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</si>
  <si>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</si>
  <si>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</si>
  <si>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</si>
  <si>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</si>
  <si>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</si>
  <si>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</si>
  <si>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</si>
  <si>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</si>
  <si>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</si>
  <si>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</si>
  <si>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</si>
  <si>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</si>
  <si>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</si>
  <si>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</si>
  <si>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</si>
  <si>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</si>
  <si>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</si>
  <si>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</si>
  <si>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</si>
  <si>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</si>
  <si>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</si>
  <si>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</si>
  <si>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</si>
  <si>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</si>
  <si>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</si>
  <si>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</si>
  <si>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</si>
  <si>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</si>
  <si>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</si>
  <si>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</si>
  <si>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</si>
  <si>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</si>
  <si>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</si>
  <si>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</si>
  <si>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</si>
  <si>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</si>
  <si>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</si>
  <si>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</si>
  <si>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</si>
  <si>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</si>
  <si>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</si>
  <si>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</si>
  <si>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</si>
  <si>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</si>
  <si>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</si>
  <si>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</si>
  <si>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</si>
  <si>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</si>
  <si>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</si>
  <si>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</si>
  <si>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</si>
  <si>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</si>
  <si>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</si>
  <si>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</si>
  <si>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</si>
  <si>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</si>
  <si>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</si>
  <si>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</si>
  <si>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</si>
  <si>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</si>
  <si>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</si>
  <si>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</si>
  <si>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</si>
  <si>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</si>
  <si>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</si>
  <si>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</si>
  <si>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</si>
  <si>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</si>
  <si>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</si>
  <si>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</si>
  <si>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</si>
  <si>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</si>
  <si>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</si>
  <si>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</si>
  <si>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</si>
  <si>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</si>
  <si>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</si>
  <si>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</si>
  <si>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</si>
  <si>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</si>
  <si>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</si>
  <si>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</si>
  <si>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</si>
  <si>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</si>
  <si>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</si>
  <si>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</si>
  <si>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</si>
  <si>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</si>
  <si>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</si>
  <si>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</si>
  <si>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</si>
  <si>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</si>
  <si>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</si>
  <si>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</si>
  <si>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</si>
  <si>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</si>
  <si>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</si>
  <si>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</si>
  <si>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</si>
  <si>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</si>
  <si>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</si>
  <si>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</si>
  <si>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</si>
  <si>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</si>
  <si>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</si>
  <si>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</si>
  <si>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</si>
  <si>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</si>
  <si>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</si>
  <si>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</si>
  <si>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</si>
  <si>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</si>
  <si>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</si>
  <si>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</si>
  <si>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</si>
  <si>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</si>
  <si>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</si>
  <si>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</si>
  <si>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</si>
  <si>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</si>
  <si>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</si>
  <si>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</si>
  <si>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</si>
  <si>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</si>
  <si>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</si>
  <si>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</si>
  <si>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</si>
  <si>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</si>
  <si>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</si>
  <si>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</si>
  <si>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</si>
  <si>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</si>
  <si>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</si>
  <si>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</si>
  <si>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</si>
  <si>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</si>
  <si>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</si>
  <si>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</si>
  <si>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</si>
  <si>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</si>
  <si>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</si>
  <si>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</si>
  <si>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</si>
  <si>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</si>
  <si>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</si>
  <si>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</si>
  <si>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</si>
  <si>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</si>
  <si>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</si>
  <si>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</si>
  <si>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</si>
  <si>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</si>
  <si>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</si>
  <si>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</si>
  <si>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</si>
  <si>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</si>
  <si>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</si>
  <si>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</si>
  <si>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</si>
  <si>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</si>
  <si>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</si>
  <si>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</si>
  <si>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</si>
  <si>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</si>
  <si>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</si>
  <si>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</si>
  <si>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</si>
  <si>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</si>
  <si>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</si>
  <si>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</si>
  <si>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</si>
  <si>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</si>
  <si>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</si>
  <si>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</si>
  <si>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</si>
  <si>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</si>
  <si>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</si>
  <si>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</si>
  <si>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</si>
  <si>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</si>
  <si>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</si>
  <si>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</si>
  <si>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</si>
  <si>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</si>
  <si>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</si>
  <si>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</si>
  <si>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</si>
  <si>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</si>
  <si>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</si>
  <si>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</si>
  <si>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</si>
  <si>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</si>
  <si>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</si>
  <si>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</si>
  <si>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</si>
  <si>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</si>
  <si>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</si>
  <si>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</si>
  <si>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</si>
  <si>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</si>
  <si>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</si>
  <si>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</si>
  <si>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</si>
  <si>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</si>
  <si>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</si>
  <si>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</si>
  <si>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</si>
  <si>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</si>
  <si>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</si>
  <si>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</si>
  <si>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</si>
  <si>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</si>
  <si>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</si>
  <si>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</si>
  <si>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</si>
  <si>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</si>
  <si>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</si>
  <si>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</si>
  <si>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</si>
  <si>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</si>
  <si>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</si>
  <si>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</si>
  <si>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</si>
  <si>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</si>
  <si>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</si>
  <si>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</si>
  <si>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</si>
  <si>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</si>
  <si>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</si>
  <si>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</si>
  <si>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</si>
  <si>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</si>
  <si>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</si>
  <si>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</si>
  <si>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</si>
  <si>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</si>
  <si>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</si>
  <si>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</si>
  <si>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</si>
  <si>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</si>
  <si>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</si>
  <si>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</si>
  <si>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</si>
  <si>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</si>
  <si>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</si>
  <si>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</si>
  <si>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</si>
  <si>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</si>
  <si>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</si>
  <si>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</si>
  <si>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</si>
  <si>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</si>
  <si>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</si>
  <si>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</si>
  <si>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</si>
  <si>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</si>
  <si>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</si>
  <si>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</si>
  <si>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</si>
  <si>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</si>
  <si>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</si>
  <si>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</si>
  <si>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</si>
  <si>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</si>
  <si>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</si>
  <si>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</si>
  <si>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</si>
  <si>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</si>
  <si>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</si>
  <si>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</si>
  <si>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</si>
  <si>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</si>
  <si>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</si>
  <si>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</si>
  <si>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</si>
  <si>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</si>
  <si>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</si>
  <si>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</si>
  <si>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</si>
  <si>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</si>
  <si>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</si>
  <si>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</si>
  <si>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</si>
  <si>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</si>
  <si>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</si>
  <si>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</si>
  <si>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</si>
  <si>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</si>
  <si>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</si>
  <si>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</si>
  <si>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</si>
  <si>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</si>
  <si>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</si>
  <si>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</si>
  <si>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</si>
  <si>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</si>
  <si>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</si>
  <si>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</si>
  <si>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</si>
  <si>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</si>
  <si>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</si>
  <si>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</si>
  <si>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</si>
  <si>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</si>
  <si>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</si>
  <si>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</si>
  <si>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</si>
  <si>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</si>
  <si>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</si>
  <si>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</si>
  <si>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</si>
  <si>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</si>
  <si>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</si>
  <si>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</si>
  <si>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</si>
  <si>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</si>
  <si>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</si>
  <si>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</si>
  <si>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</si>
  <si>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</si>
  <si>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</si>
  <si>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</si>
  <si>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</si>
  <si>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</si>
  <si>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</si>
  <si>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</si>
  <si>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</si>
  <si>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</si>
  <si>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</si>
  <si>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</si>
  <si>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</si>
  <si>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</si>
  <si>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</si>
  <si>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</si>
  <si>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</si>
  <si>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</si>
  <si>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</si>
  <si>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</si>
  <si>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</si>
  <si>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</si>
  <si>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</si>
  <si>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</si>
  <si>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</si>
  <si>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</si>
  <si>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</si>
  <si>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</si>
  <si>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</si>
  <si>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</si>
  <si>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</si>
  <si>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</si>
  <si>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</si>
  <si>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</si>
  <si>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</si>
  <si>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</si>
  <si>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</si>
  <si>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</si>
  <si>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</si>
  <si>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</si>
  <si>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</si>
  <si>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</si>
  <si>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</si>
  <si>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</si>
  <si>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</si>
  <si>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</si>
  <si>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</si>
  <si>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</si>
  <si>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</si>
  <si>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</si>
  <si>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</si>
  <si>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</si>
  <si>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</si>
  <si>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</si>
  <si>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</si>
  <si>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</si>
  <si>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</si>
  <si>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</si>
  <si>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</si>
  <si>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</si>
  <si>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</si>
  <si>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</si>
  <si>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</si>
  <si>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</si>
  <si>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</si>
  <si>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</si>
  <si>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</si>
  <si>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</si>
  <si>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</si>
  <si>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</si>
  <si>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</si>
  <si>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</si>
  <si>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</si>
  <si>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</si>
  <si>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</si>
  <si>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</si>
  <si>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</si>
  <si>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</si>
  <si>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</si>
  <si>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</si>
  <si>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</si>
  <si>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</si>
  <si>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</si>
  <si>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</si>
  <si>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</si>
  <si>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</si>
  <si>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</si>
  <si>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</si>
  <si>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</si>
  <si>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</si>
  <si>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</si>
  <si>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</si>
  <si>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</si>
  <si>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</si>
  <si>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</si>
  <si>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</si>
  <si>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</si>
  <si>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</si>
  <si>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</si>
  <si>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</si>
  <si>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</si>
  <si>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</si>
  <si>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</si>
  <si>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</si>
  <si>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</si>
  <si>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</si>
  <si>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</si>
  <si>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</si>
  <si>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</si>
  <si>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</si>
  <si>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</si>
  <si>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</si>
  <si>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</si>
  <si>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</si>
  <si>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</si>
  <si>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</si>
  <si>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</si>
  <si>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</si>
  <si>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</si>
  <si>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</si>
  <si>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</si>
  <si>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</si>
  <si>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</si>
  <si>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</si>
  <si>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</si>
  <si>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</si>
  <si>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</si>
  <si>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</si>
  <si>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</si>
  <si>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</si>
  <si>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</si>
  <si>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</si>
  <si>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</si>
  <si>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</si>
  <si>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</si>
  <si>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</si>
  <si>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</si>
  <si>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</si>
  <si>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</si>
  <si>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</si>
  <si>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</si>
  <si>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</si>
  <si>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</si>
  <si>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</si>
  <si>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</si>
  <si>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</si>
  <si>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</si>
  <si>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</si>
  <si>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</si>
  <si>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</si>
  <si>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</si>
  <si>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</si>
  <si>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</si>
  <si>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</si>
  <si>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</si>
  <si>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</si>
  <si>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</si>
  <si>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</si>
  <si>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</si>
  <si>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</si>
  <si>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</si>
  <si>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</si>
  <si>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</si>
  <si>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</si>
  <si>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</si>
  <si>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</si>
  <si>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</si>
  <si>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</si>
  <si>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</si>
  <si>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</si>
  <si>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</si>
  <si>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</si>
  <si>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</si>
  <si>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</si>
  <si>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</si>
  <si>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</si>
  <si>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</si>
  <si>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</si>
  <si>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</si>
  <si>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</si>
  <si>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</si>
  <si>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</si>
  <si>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</si>
  <si>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</si>
  <si>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</si>
  <si>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</si>
  <si>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</si>
  <si>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</si>
  <si>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</si>
  <si>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</si>
  <si>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</si>
  <si>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</si>
  <si>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</si>
  <si>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</si>
  <si>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</si>
  <si>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</si>
  <si>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</si>
  <si>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</si>
  <si>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</si>
  <si>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</si>
  <si>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</si>
  <si>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</si>
  <si>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</si>
  <si>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</si>
  <si>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</si>
  <si>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</si>
  <si>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</si>
  <si>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</si>
  <si>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</si>
  <si>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</si>
  <si>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</si>
  <si>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</si>
  <si>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</si>
  <si>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</si>
  <si>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</si>
  <si>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</si>
  <si>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</si>
  <si>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</si>
  <si>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</si>
  <si>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</si>
  <si>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</si>
  <si>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</si>
  <si>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</si>
  <si>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</si>
  <si>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</si>
  <si>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</si>
  <si>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</si>
  <si>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</si>
  <si>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</si>
  <si>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</si>
  <si>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</si>
  <si>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</si>
  <si>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</si>
  <si>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</si>
  <si>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</si>
  <si>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</si>
  <si>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</si>
  <si>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</si>
  <si>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</si>
  <si>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</si>
  <si>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</si>
  <si>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</si>
  <si>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</si>
  <si>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</si>
  <si>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</si>
  <si>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</si>
  <si>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</si>
  <si>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</si>
  <si>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</si>
  <si>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</si>
  <si>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</si>
  <si>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</si>
  <si>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</si>
  <si>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</si>
  <si>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</si>
  <si>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</si>
  <si>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</si>
  <si>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</si>
  <si>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</si>
  <si>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</si>
  <si>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</si>
  <si>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</si>
  <si>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</si>
  <si>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</si>
  <si>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</si>
  <si>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</si>
  <si>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</si>
  <si>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</si>
  <si>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</si>
  <si>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</si>
  <si>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</si>
  <si>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</si>
  <si>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</si>
  <si>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</si>
  <si>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</si>
  <si>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</si>
  <si>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</si>
  <si>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</si>
  <si>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</si>
  <si>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</si>
  <si>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</si>
  <si>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</si>
  <si>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</si>
  <si>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</si>
  <si>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</si>
  <si>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</si>
  <si>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</si>
  <si>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</si>
  <si>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</si>
  <si>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</si>
  <si>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</si>
  <si>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</si>
  <si>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</si>
  <si>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</si>
  <si>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</si>
  <si>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</si>
  <si>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</si>
  <si>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</si>
  <si>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</si>
  <si>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</si>
  <si>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</si>
  <si>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</si>
  <si>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</si>
  <si>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</si>
  <si>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</si>
  <si>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</si>
  <si>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</si>
  <si>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</si>
  <si>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</si>
  <si>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</si>
  <si>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</si>
  <si>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</si>
  <si>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</si>
  <si>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</si>
  <si>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</si>
  <si>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</si>
  <si>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</si>
  <si>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</si>
  <si>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</si>
  <si>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</si>
  <si>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</si>
  <si>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</si>
  <si>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</si>
  <si>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</si>
  <si>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</si>
  <si>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</si>
  <si>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</si>
  <si>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</si>
  <si>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</si>
  <si>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</si>
  <si>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</si>
  <si>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</si>
  <si>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</si>
  <si>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</si>
  <si>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</si>
  <si>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</si>
  <si>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</si>
  <si>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</si>
  <si>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</si>
  <si>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</si>
  <si>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</si>
  <si>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</si>
  <si>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</si>
  <si>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</si>
  <si>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</si>
  <si>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</si>
  <si>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</si>
  <si>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</si>
  <si>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</si>
  <si>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</si>
  <si>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</si>
  <si>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</si>
  <si>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</si>
  <si>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</si>
  <si>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</si>
  <si>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</si>
  <si>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</si>
  <si>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</si>
  <si>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</si>
  <si>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</si>
  <si>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</si>
  <si>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</si>
  <si>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</si>
  <si>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</si>
  <si>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</si>
  <si>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</si>
  <si>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</si>
  <si>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</si>
  <si>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</si>
  <si>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</si>
  <si>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</si>
  <si>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</si>
  <si>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</si>
  <si>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</si>
  <si>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</si>
  <si>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</si>
  <si>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</si>
  <si>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</si>
  <si>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</si>
  <si>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</si>
  <si>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</si>
  <si>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</si>
  <si>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</si>
  <si>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</si>
  <si>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</si>
  <si>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</si>
  <si>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</si>
  <si>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</si>
  <si>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</si>
  <si>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</si>
  <si>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</si>
  <si>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</si>
  <si>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</si>
  <si>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</si>
  <si>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</si>
  <si>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</si>
  <si>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</si>
  <si>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</si>
  <si>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</si>
  <si>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</si>
  <si>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</si>
  <si>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</si>
  <si>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</si>
  <si>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</si>
  <si>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</si>
  <si>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</si>
  <si>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</si>
  <si>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</si>
  <si>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</si>
  <si>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</si>
  <si>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</si>
  <si>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</si>
  <si>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</si>
  <si>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</si>
  <si>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</si>
  <si>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</si>
  <si>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</si>
  <si>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</si>
  <si>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</si>
  <si>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</si>
  <si>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</si>
  <si>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</si>
  <si>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</si>
  <si>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</si>
  <si>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</si>
  <si>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</si>
  <si>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</si>
  <si>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</si>
  <si>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</si>
  <si>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</si>
  <si>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</si>
  <si>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</si>
  <si>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</si>
  <si>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</si>
  <si>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</si>
  <si>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</si>
  <si>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</si>
  <si>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</si>
  <si>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</si>
  <si>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</si>
  <si>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</si>
  <si>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</si>
  <si>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</si>
  <si>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</si>
  <si>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</si>
  <si>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</si>
  <si>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</si>
  <si>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</si>
  <si>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</si>
  <si>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</si>
  <si>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</si>
  <si>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</si>
  <si>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</si>
  <si>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</si>
  <si>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</si>
  <si>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</si>
  <si>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</si>
  <si>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</si>
  <si>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</si>
  <si>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</si>
  <si>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</si>
  <si>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</si>
  <si>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</si>
  <si>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</si>
  <si>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</si>
  <si>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</si>
  <si>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</si>
  <si>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</si>
  <si>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</si>
  <si>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</si>
  <si>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</si>
  <si>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</si>
  <si>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</si>
  <si>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</si>
  <si>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</si>
  <si>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</si>
  <si>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</si>
  <si>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</si>
  <si>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</si>
  <si>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</si>
  <si>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</si>
  <si>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</si>
  <si>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</si>
  <si>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</si>
  <si>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</si>
  <si>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</si>
  <si>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</si>
  <si>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</si>
  <si>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</si>
  <si>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</si>
  <si>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</si>
  <si>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</si>
  <si>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</si>
  <si>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</si>
  <si>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</si>
  <si>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</si>
  <si>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</si>
  <si>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</si>
  <si>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</si>
  <si>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</si>
  <si>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</si>
  <si>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</si>
  <si>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</si>
  <si>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</si>
  <si>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</si>
  <si>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</si>
  <si>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</si>
  <si>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</si>
  <si>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</si>
  <si>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</si>
  <si>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</si>
  <si>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</si>
  <si>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</si>
  <si>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</si>
  <si>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</si>
  <si>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</si>
  <si>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</si>
  <si>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</si>
  <si>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</si>
  <si>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</si>
  <si>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</si>
  <si>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</si>
  <si>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</si>
  <si>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</si>
  <si>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</si>
  <si>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</si>
  <si>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</si>
  <si>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</si>
  <si>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</si>
  <si>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</si>
  <si>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</si>
  <si>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</si>
  <si>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</si>
  <si>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</si>
  <si>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</si>
  <si>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</si>
  <si>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</si>
  <si>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</si>
  <si>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</si>
  <si>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</si>
  <si>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</si>
  <si>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</si>
  <si>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</si>
  <si>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</si>
  <si>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</si>
  <si>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</si>
  <si>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</si>
  <si>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</si>
  <si>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</si>
  <si>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</si>
  <si>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</si>
  <si>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</si>
  <si>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</si>
  <si>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</si>
  <si>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</si>
  <si>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</si>
  <si>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</si>
  <si>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</si>
  <si>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</si>
  <si>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</si>
  <si>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</si>
  <si>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</si>
  <si>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</si>
  <si>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</si>
  <si>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</si>
  <si>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</si>
  <si>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</si>
  <si>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</si>
  <si>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</si>
  <si>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</si>
  <si>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</si>
  <si>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</si>
  <si>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</si>
  <si>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</si>
  <si>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</si>
  <si>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</si>
  <si>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</si>
  <si>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</si>
  <si>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</si>
  <si>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</si>
  <si>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</si>
  <si>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</si>
  <si>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</si>
  <si>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</si>
  <si>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</si>
  <si>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</si>
  <si>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</si>
  <si>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</si>
  <si>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</si>
  <si>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</si>
  <si>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</si>
  <si>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</si>
  <si>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</si>
  <si>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</si>
  <si>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</si>
  <si>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</si>
  <si>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</si>
  <si>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</si>
  <si>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</si>
  <si>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</si>
  <si>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</si>
  <si>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</si>
  <si>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</si>
  <si>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</si>
  <si>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</si>
  <si>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</si>
  <si>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</si>
  <si>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</si>
  <si>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</si>
  <si>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</si>
  <si>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</si>
  <si>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</si>
  <si>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</si>
  <si>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</si>
  <si>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</si>
  <si>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</si>
  <si>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</si>
  <si>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</si>
  <si>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</si>
  <si>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</si>
  <si>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</si>
  <si>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</si>
  <si>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</si>
  <si>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</si>
  <si>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</si>
  <si>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</si>
  <si>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</si>
  <si>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</si>
  <si>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</si>
  <si>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</si>
  <si>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</si>
  <si>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</si>
  <si>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</si>
  <si>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</si>
  <si>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</si>
  <si>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</si>
  <si>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</si>
  <si>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</si>
  <si>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</si>
  <si>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</si>
  <si>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</si>
  <si>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</si>
  <si>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</si>
  <si>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</si>
  <si>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</si>
  <si>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</si>
  <si>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</si>
  <si>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</si>
  <si>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</si>
  <si>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</si>
  <si>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</si>
  <si>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</si>
  <si>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</si>
  <si>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</si>
  <si>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</si>
  <si>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</si>
  <si>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</si>
  <si>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</si>
  <si>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</si>
  <si>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</si>
  <si>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</si>
  <si>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</si>
  <si>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</si>
  <si>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</si>
  <si>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</si>
  <si>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</si>
  <si>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</si>
  <si>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</si>
  <si>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</si>
  <si>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</si>
  <si>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</si>
  <si>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</si>
  <si>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</si>
  <si>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</si>
  <si>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</si>
  <si>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</si>
  <si>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</si>
  <si>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</si>
  <si>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</si>
  <si>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</si>
  <si>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</si>
  <si>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</si>
  <si>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</si>
  <si>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</si>
  <si>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</si>
  <si>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</si>
  <si>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</si>
  <si>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</si>
  <si>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</si>
  <si>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</si>
  <si>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</si>
  <si>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</si>
  <si>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</si>
  <si>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</si>
  <si>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</si>
  <si>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</si>
  <si>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</si>
  <si>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</si>
  <si>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</si>
  <si>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</si>
  <si>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</si>
  <si>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</si>
  <si>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</si>
  <si>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</si>
  <si>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</si>
  <si>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</si>
  <si>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</si>
  <si>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</si>
  <si>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</si>
  <si>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</si>
  <si>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</si>
  <si>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</si>
  <si>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</si>
  <si>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</si>
  <si>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</si>
  <si>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</si>
  <si>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</si>
  <si>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</si>
  <si>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</si>
  <si>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</si>
  <si>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</si>
  <si>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</si>
  <si>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</si>
  <si>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</si>
  <si>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</si>
  <si>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</si>
  <si>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</si>
  <si>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</si>
  <si>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</si>
  <si>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</si>
  <si>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</si>
  <si>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</si>
  <si>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</si>
  <si>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</si>
  <si>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</si>
  <si>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</si>
  <si>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</si>
  <si>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</si>
  <si>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</si>
  <si>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</si>
  <si>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</si>
  <si>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</si>
  <si>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</si>
  <si>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</si>
  <si>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</si>
  <si>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</si>
  <si>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</si>
  <si>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</si>
  <si>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</si>
  <si>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</si>
  <si>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</si>
  <si>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</si>
  <si>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</si>
  <si>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</si>
  <si>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</si>
  <si>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</si>
  <si>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</si>
  <si>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</si>
  <si>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</si>
  <si>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</si>
  <si>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</si>
  <si>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</si>
  <si>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</si>
  <si>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</si>
  <si>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</si>
  <si>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</si>
  <si>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</si>
  <si>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</si>
  <si>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</si>
  <si>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</si>
  <si>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</si>
  <si>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</si>
  <si>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</si>
  <si>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</si>
  <si>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</si>
  <si>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</si>
  <si>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</si>
  <si>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</si>
  <si>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</si>
  <si>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</si>
  <si>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</si>
  <si>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</si>
  <si>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</si>
  <si>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</si>
  <si>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</si>
  <si>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</si>
  <si>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</si>
  <si>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</si>
  <si>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</si>
  <si>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</si>
  <si>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</si>
  <si>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</si>
  <si>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</si>
  <si>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</si>
  <si>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</si>
  <si>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</si>
  <si>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</si>
  <si>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</si>
  <si>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</si>
  <si>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</si>
  <si>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</si>
  <si>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</si>
  <si>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</si>
  <si>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</si>
  <si>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</si>
  <si>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</si>
  <si>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</si>
  <si>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</si>
  <si>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</si>
  <si>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</si>
  <si>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</si>
  <si>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</si>
  <si>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</si>
  <si>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</si>
  <si>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</si>
  <si>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</si>
  <si>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</si>
  <si>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</si>
  <si>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</si>
  <si>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</si>
  <si>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</si>
  <si>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</si>
  <si>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</si>
  <si>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</si>
  <si>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</si>
  <si>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</si>
  <si>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</si>
  <si>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</si>
  <si>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</si>
  <si>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</si>
  <si>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</si>
  <si>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</si>
  <si>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</si>
  <si>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</si>
  <si>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</si>
  <si>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</si>
  <si>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</si>
  <si>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</si>
  <si>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</si>
  <si>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</si>
  <si>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</si>
  <si>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</si>
  <si>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</si>
  <si>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</si>
  <si>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</si>
  <si>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</si>
  <si>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</si>
  <si>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</si>
  <si>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</si>
  <si>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</si>
  <si>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</si>
  <si>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</si>
  <si>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</si>
  <si>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</si>
  <si>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</si>
  <si>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</si>
  <si>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</si>
  <si>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</si>
  <si>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</si>
  <si>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</si>
  <si>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</si>
  <si>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</si>
  <si>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</si>
  <si>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</si>
  <si>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</si>
  <si>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</si>
  <si>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</si>
  <si>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</si>
  <si>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</si>
  <si>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</si>
  <si>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</si>
  <si>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</si>
  <si>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</si>
  <si>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</si>
  <si>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</si>
  <si>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</si>
  <si>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</si>
  <si>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</si>
  <si>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</si>
  <si>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</si>
  <si>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</si>
  <si>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</si>
  <si>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</si>
  <si>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</si>
  <si>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</si>
  <si>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</si>
  <si>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</si>
  <si>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</si>
  <si>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</si>
  <si>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</si>
  <si>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</si>
  <si>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</si>
  <si>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</si>
  <si>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</si>
  <si>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</si>
  <si>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</si>
  <si>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</si>
  <si>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</si>
  <si>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</si>
  <si>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</si>
  <si>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</si>
  <si>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</si>
  <si>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</si>
  <si>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</si>
  <si>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</si>
  <si>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</si>
  <si>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</si>
  <si>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</si>
  <si>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</si>
  <si>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</si>
  <si>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</si>
  <si>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</si>
  <si>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</si>
  <si>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</si>
  <si>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</si>
  <si>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</si>
  <si>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</si>
  <si>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</si>
  <si>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</si>
  <si>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</si>
  <si>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</si>
  <si>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</si>
  <si>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</si>
  <si>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</si>
  <si>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</si>
  <si>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</si>
  <si>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</si>
  <si>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</si>
  <si>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</si>
  <si>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</si>
  <si>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</si>
  <si>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</si>
  <si>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</si>
  <si>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</si>
  <si>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</si>
  <si>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</si>
  <si>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</si>
  <si>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</si>
  <si>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</si>
  <si>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</si>
  <si>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</si>
  <si>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</si>
  <si>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</si>
  <si>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</si>
  <si>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</si>
  <si>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</si>
  <si>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</si>
  <si>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</si>
  <si>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</si>
  <si>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</si>
  <si>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</si>
  <si>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</si>
  <si>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</si>
  <si>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</si>
  <si>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</si>
  <si>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</si>
  <si>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</si>
  <si>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</si>
  <si>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</si>
  <si>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</si>
  <si>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</si>
  <si>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</si>
  <si>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</si>
  <si>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</si>
  <si>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</si>
  <si>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</si>
  <si>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</si>
  <si>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</si>
  <si>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</si>
  <si>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</si>
  <si>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</si>
  <si>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</si>
  <si>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</si>
  <si>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</si>
  <si>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</si>
  <si>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</si>
  <si>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</si>
  <si>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</si>
  <si>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</si>
  <si>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</si>
  <si>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</si>
  <si>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</si>
  <si>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</si>
  <si>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</si>
  <si>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</si>
  <si>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</si>
  <si>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</si>
  <si>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</si>
  <si>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</si>
  <si>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</si>
  <si>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</si>
  <si>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</si>
  <si>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</si>
  <si>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</si>
  <si>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</si>
  <si>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</si>
  <si>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</si>
  <si>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</si>
  <si>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</si>
  <si>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</si>
  <si>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</si>
  <si>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</si>
  <si>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</si>
  <si>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</si>
  <si>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</si>
  <si>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</si>
  <si>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</si>
  <si>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</si>
  <si>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</si>
  <si>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</si>
  <si>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</si>
  <si>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</si>
  <si>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</si>
  <si>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</si>
  <si>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</si>
  <si>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</si>
  <si>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</si>
  <si>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</si>
  <si>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</si>
  <si>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</si>
  <si>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</si>
  <si>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</si>
  <si>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</si>
  <si>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</si>
  <si>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</si>
  <si>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</si>
  <si>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</si>
  <si>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</si>
  <si>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</si>
  <si>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</si>
  <si>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</si>
  <si>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</si>
  <si>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</si>
  <si>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</si>
  <si>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</si>
  <si>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</si>
  <si>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</si>
  <si>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</si>
  <si>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</si>
  <si>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</si>
  <si>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</si>
  <si>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</si>
  <si>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</si>
  <si>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</si>
  <si>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</si>
  <si>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</si>
  <si>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</si>
  <si>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</si>
  <si>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</si>
  <si>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</si>
  <si>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</si>
  <si>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</si>
  <si>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</si>
  <si>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</si>
  <si>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</si>
  <si>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</si>
  <si>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</si>
  <si>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</si>
  <si>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</si>
  <si>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</si>
  <si>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</si>
  <si>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</si>
  <si>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</si>
  <si>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</si>
  <si>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</si>
  <si>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</si>
  <si>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</si>
  <si>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</si>
  <si>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</si>
  <si>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</si>
  <si>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</si>
  <si>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</si>
  <si>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</si>
  <si>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</si>
  <si>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</si>
  <si>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</si>
  <si>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</si>
  <si>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</si>
  <si>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</si>
  <si>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</si>
  <si>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</si>
  <si>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</si>
  <si>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</si>
  <si>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</si>
  <si>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</si>
  <si>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</si>
  <si>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</si>
  <si>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</si>
  <si>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</si>
  <si>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</si>
  <si>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</si>
  <si>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</si>
  <si>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</si>
  <si>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</si>
  <si>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</si>
  <si>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</si>
  <si>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</si>
  <si>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</si>
  <si>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</si>
  <si>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</si>
  <si>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</si>
  <si>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</si>
  <si>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</si>
  <si>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</si>
  <si>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</si>
  <si>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</si>
  <si>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</si>
  <si>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</si>
  <si>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</si>
  <si>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</si>
  <si>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</si>
  <si>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</si>
  <si>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</si>
  <si>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</si>
  <si>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</si>
  <si>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</si>
  <si>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</si>
  <si>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</si>
  <si>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</si>
  <si>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</si>
  <si>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</si>
  <si>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</si>
  <si>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</si>
  <si>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</si>
  <si>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</si>
  <si>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</si>
  <si>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</si>
  <si>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</si>
  <si>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</si>
  <si>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</si>
  <si>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</si>
  <si>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</si>
  <si>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</si>
  <si>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</si>
  <si>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</si>
  <si>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</si>
  <si>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</si>
  <si>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</si>
  <si>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</si>
  <si>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</si>
  <si>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</si>
  <si>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</si>
  <si>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</si>
  <si>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</si>
  <si>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</si>
  <si>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</si>
  <si>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</si>
  <si>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</si>
  <si>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</si>
  <si>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</si>
  <si>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</si>
  <si>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</si>
  <si>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</si>
  <si>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</si>
  <si>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</si>
  <si>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</si>
  <si>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</si>
  <si>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</si>
  <si>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</si>
  <si>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</si>
  <si>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</si>
  <si>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</si>
  <si>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</si>
  <si>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</si>
  <si>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</si>
  <si>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</si>
  <si>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</si>
  <si>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</si>
  <si>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</si>
  <si>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</si>
  <si>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</si>
  <si>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</si>
  <si>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</si>
  <si>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</si>
  <si>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</si>
  <si>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</si>
  <si>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</si>
  <si>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</si>
  <si>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</si>
  <si>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</si>
  <si>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</si>
  <si>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</si>
  <si>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</si>
  <si>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</si>
  <si>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</si>
  <si>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</si>
  <si>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</si>
  <si>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</si>
  <si>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</si>
  <si>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</si>
  <si>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</si>
  <si>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</si>
  <si>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</si>
  <si>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</si>
  <si>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</si>
  <si>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</si>
  <si>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</si>
  <si>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</si>
  <si>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</si>
  <si>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</si>
  <si>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</si>
  <si>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</si>
  <si>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</si>
  <si>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</si>
  <si>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</si>
  <si>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</si>
  <si>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</si>
  <si>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</si>
  <si>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</si>
  <si>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</si>
  <si>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</si>
  <si>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</si>
  <si>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</si>
  <si>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</si>
  <si>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</si>
  <si>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</si>
  <si>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</si>
  <si>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</si>
  <si>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</si>
  <si>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</si>
  <si>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</si>
  <si>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</si>
  <si>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</si>
  <si>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</si>
  <si>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</si>
  <si>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</si>
  <si>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</si>
  <si>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</si>
  <si>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</si>
  <si>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</si>
  <si>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</si>
  <si>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</si>
  <si>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</si>
  <si>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</si>
  <si>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</si>
  <si>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</si>
  <si>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</si>
  <si>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</si>
  <si>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</si>
  <si>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</si>
  <si>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</si>
  <si>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</si>
  <si>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</si>
  <si>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</si>
  <si>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</si>
  <si>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</si>
  <si>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</si>
  <si>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</si>
  <si>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</si>
  <si>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</si>
  <si>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</si>
  <si>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</si>
  <si>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</si>
  <si>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</si>
  <si>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</si>
  <si>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</si>
  <si>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</si>
  <si>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</si>
  <si>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</si>
  <si>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</si>
  <si>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</si>
  <si>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</si>
  <si>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</si>
  <si>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</si>
  <si>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</si>
  <si>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</si>
  <si>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</si>
  <si>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</si>
  <si>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</si>
  <si>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</si>
  <si>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</si>
  <si>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</si>
  <si>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</si>
  <si>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</si>
  <si>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</si>
  <si>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</si>
  <si>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</si>
  <si>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</si>
  <si>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</si>
  <si>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</si>
  <si>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</si>
  <si>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</si>
  <si>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</si>
  <si>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</si>
  <si>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</si>
  <si>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</si>
  <si>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</si>
  <si>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</si>
  <si>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</si>
  <si>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</si>
  <si>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</si>
  <si>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</si>
  <si>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</si>
  <si>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</si>
  <si>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</si>
  <si>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</si>
  <si>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</si>
  <si>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</si>
  <si>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</si>
  <si>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</si>
  <si>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</si>
  <si>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</si>
  <si>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</si>
  <si>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</si>
  <si>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</si>
  <si>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</si>
  <si>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</si>
  <si>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</si>
  <si>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</si>
  <si>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</si>
  <si>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</si>
  <si>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</si>
  <si>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</si>
  <si>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</si>
  <si>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</si>
  <si>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</si>
  <si>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</si>
  <si>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</si>
  <si>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</si>
  <si>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</si>
  <si>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</si>
  <si>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</si>
  <si>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</si>
  <si>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</si>
  <si>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</si>
  <si>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</si>
  <si>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</si>
  <si>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</si>
  <si>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</si>
  <si>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</si>
  <si>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</si>
  <si>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</si>
  <si>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</si>
  <si>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</si>
  <si>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</si>
  <si>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</si>
  <si>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</si>
  <si>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</si>
  <si>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</si>
  <si>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</si>
  <si>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</si>
  <si>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</si>
  <si>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</si>
  <si>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</si>
  <si>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</si>
  <si>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</si>
  <si>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</si>
  <si>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</si>
  <si>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</si>
  <si>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</si>
  <si>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</si>
  <si>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</si>
  <si>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</si>
  <si>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</si>
  <si>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</si>
  <si>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</si>
  <si>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</si>
  <si>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</si>
  <si>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</si>
  <si>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</si>
  <si>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</si>
  <si>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</si>
  <si>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</si>
  <si>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</si>
  <si>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</si>
  <si>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</si>
  <si>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</si>
  <si>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</si>
  <si>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</si>
  <si>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</si>
  <si>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</si>
  <si>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</si>
  <si>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</si>
  <si>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</si>
  <si>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</si>
  <si>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</si>
  <si>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</si>
  <si>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</si>
  <si>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</si>
  <si>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</si>
  <si>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</si>
  <si>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</si>
  <si>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</si>
  <si>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</si>
  <si>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</si>
  <si>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</si>
  <si>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</si>
  <si>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</si>
  <si>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</si>
  <si>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</si>
  <si>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</si>
  <si>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</si>
  <si>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</si>
  <si>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</si>
  <si>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</si>
  <si>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</si>
  <si>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</si>
  <si>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</si>
  <si>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</si>
  <si>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</si>
  <si>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</si>
  <si>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</si>
  <si>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</si>
  <si>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</si>
  <si>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</si>
  <si>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</si>
  <si>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</si>
  <si>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</si>
  <si>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</si>
  <si>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</si>
  <si>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</si>
  <si>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</si>
  <si>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</si>
  <si>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</si>
  <si>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</si>
  <si>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</si>
  <si>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</si>
  <si>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</si>
  <si>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</si>
  <si>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</si>
  <si>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</si>
  <si>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</si>
  <si>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</si>
  <si>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</si>
  <si>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</si>
  <si>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</si>
  <si>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</si>
  <si>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</si>
  <si>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</si>
  <si>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</si>
  <si>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</si>
  <si>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</si>
  <si>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</si>
  <si>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</si>
  <si>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</si>
  <si>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</si>
  <si>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</si>
  <si>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</si>
  <si>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</si>
  <si>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</si>
  <si>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</si>
  <si>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</si>
  <si>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</si>
  <si>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</si>
  <si>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</si>
  <si>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</si>
  <si>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</si>
  <si>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</si>
  <si>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</si>
  <si>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</si>
  <si>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</si>
  <si>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</si>
  <si>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</si>
  <si>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</si>
  <si>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</si>
  <si>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</si>
  <si>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</si>
  <si>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</si>
  <si>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</si>
  <si>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</si>
  <si>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</si>
  <si>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</si>
  <si>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</si>
  <si>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</si>
  <si>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</si>
  <si>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</si>
  <si>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</si>
  <si>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</si>
  <si>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</si>
  <si>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</si>
  <si>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</si>
  <si>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</si>
  <si>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</si>
  <si>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</si>
  <si>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</si>
  <si>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</si>
  <si>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</si>
  <si>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</si>
  <si>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</si>
  <si>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</si>
  <si>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</si>
  <si>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</si>
  <si>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</si>
  <si>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</si>
  <si>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</si>
  <si>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</si>
  <si>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</si>
  <si>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</si>
  <si>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</si>
  <si>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</si>
  <si>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</si>
  <si>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</si>
  <si>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</si>
  <si>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</si>
  <si>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</si>
  <si>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</si>
  <si>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</si>
  <si>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</si>
  <si>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</si>
  <si>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</si>
  <si>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</si>
  <si>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</si>
  <si>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</si>
  <si>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</si>
  <si>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</si>
  <si>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</si>
  <si>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</si>
  <si>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</si>
  <si>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</si>
  <si>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</si>
  <si>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</si>
  <si>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</si>
  <si>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</si>
  <si>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</si>
  <si>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</si>
  <si>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</si>
  <si>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</si>
  <si>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</si>
  <si>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</si>
  <si>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</si>
  <si>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</si>
  <si>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</si>
  <si>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</si>
  <si>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</si>
  <si>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</si>
  <si>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</si>
  <si>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</si>
  <si>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</si>
  <si>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</si>
  <si>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</si>
  <si>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</si>
  <si>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</si>
  <si>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</si>
  <si>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</si>
  <si>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</si>
  <si>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</si>
  <si>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</si>
  <si>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</si>
  <si>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</si>
  <si>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</si>
  <si>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</si>
  <si>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</si>
  <si>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</si>
  <si>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</si>
  <si>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</si>
  <si>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</si>
  <si>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</si>
  <si>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</si>
  <si>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</si>
  <si>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</si>
  <si>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</si>
  <si>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</si>
  <si>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</si>
  <si>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</si>
  <si>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</si>
  <si>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</si>
  <si>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</si>
  <si>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</si>
  <si>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</si>
  <si>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</si>
  <si>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</si>
  <si>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</si>
  <si>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</si>
  <si>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</si>
  <si>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</si>
  <si>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</si>
  <si>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</si>
  <si>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</si>
  <si>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</si>
  <si>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</si>
  <si>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</si>
  <si>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</si>
  <si>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</si>
  <si>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</si>
  <si>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</si>
  <si>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</si>
  <si>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</si>
  <si>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</si>
  <si>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</si>
  <si>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</si>
  <si>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</si>
  <si>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</si>
  <si>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</si>
  <si>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</si>
  <si>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</si>
  <si>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</si>
  <si>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</si>
  <si>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</si>
  <si>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</si>
  <si>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</si>
  <si>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</si>
  <si>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</si>
  <si>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</si>
  <si>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</si>
  <si>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</si>
  <si>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</si>
  <si>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</si>
  <si>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</si>
  <si>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</si>
  <si>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</si>
  <si>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</si>
  <si>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</si>
  <si>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</si>
  <si>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</si>
  <si>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</si>
  <si>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</si>
  <si>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</si>
  <si>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</si>
  <si>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</si>
  <si>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</si>
  <si>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</si>
  <si>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</si>
  <si>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</si>
  <si>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</si>
  <si>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</si>
  <si>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</si>
  <si>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</si>
  <si>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</si>
  <si>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</si>
  <si>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</si>
  <si>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</si>
  <si>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</si>
  <si>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</si>
  <si>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</si>
  <si>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</si>
  <si>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</si>
  <si>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</si>
  <si>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</si>
  <si>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</si>
  <si>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</si>
  <si>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</si>
  <si>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</si>
  <si>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</si>
  <si>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</si>
  <si>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</si>
  <si>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</si>
  <si>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</si>
  <si>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</si>
  <si>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</si>
  <si>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</si>
  <si>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</si>
  <si>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</si>
  <si>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</si>
  <si>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</si>
  <si>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</si>
  <si>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</si>
  <si>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</si>
  <si>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</si>
  <si>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</si>
  <si>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</si>
  <si>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</si>
  <si>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</si>
  <si>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</si>
  <si>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</si>
  <si>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</si>
  <si>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</si>
  <si>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</si>
  <si>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</si>
  <si>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</si>
  <si>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</si>
  <si>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</si>
  <si>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</si>
  <si>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</si>
  <si>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</si>
  <si>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</si>
  <si>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</si>
  <si>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</si>
  <si>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</si>
  <si>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</si>
  <si>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</si>
  <si>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</si>
  <si>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</si>
  <si>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</si>
  <si>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</si>
  <si>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</si>
  <si>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</si>
  <si>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</si>
  <si>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</si>
  <si>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</si>
  <si>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</si>
  <si>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</si>
  <si>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</si>
  <si>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</si>
  <si>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</si>
  <si>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</si>
  <si>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</si>
  <si>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</si>
  <si>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</si>
  <si>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</si>
  <si>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</si>
  <si>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</si>
  <si>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</si>
  <si>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</si>
  <si>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</si>
  <si>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</si>
  <si>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</si>
  <si>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</si>
  <si>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</si>
  <si>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</si>
  <si>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</si>
  <si>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</si>
  <si>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</si>
  <si>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</si>
  <si>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</si>
  <si>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</si>
  <si>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</si>
  <si>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</si>
  <si>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</si>
  <si>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</si>
  <si>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</si>
  <si>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</si>
  <si>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</si>
  <si>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</si>
  <si>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</si>
  <si>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</si>
  <si>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</si>
  <si>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</si>
  <si>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</si>
  <si>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</si>
  <si>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</si>
  <si>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</si>
  <si>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</si>
  <si>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</si>
  <si>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</si>
  <si>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</si>
  <si>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</si>
  <si>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</si>
  <si>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</si>
  <si>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</si>
  <si>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</si>
  <si>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</si>
  <si>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</si>
  <si>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</si>
  <si>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</si>
  <si>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</si>
  <si>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</si>
  <si>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</si>
  <si>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</si>
  <si>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</si>
  <si>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</si>
  <si>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</si>
  <si>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</si>
  <si>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</si>
  <si>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</si>
  <si>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</si>
  <si>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</si>
  <si>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</si>
  <si>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</si>
  <si>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</si>
  <si>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</si>
  <si>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</si>
  <si>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</si>
  <si>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</si>
  <si>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</si>
  <si>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</si>
  <si>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</si>
  <si>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</si>
  <si>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</si>
  <si>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</si>
  <si>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</si>
  <si>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</si>
  <si>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</si>
  <si>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</si>
  <si>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</si>
  <si>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</si>
  <si>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</si>
  <si>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</si>
  <si>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</si>
  <si>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</si>
  <si>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</si>
  <si>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</si>
  <si>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</si>
  <si>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</si>
  <si>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</si>
  <si>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</si>
  <si>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</si>
  <si>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</si>
  <si>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</si>
  <si>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</si>
  <si>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</si>
  <si>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</si>
  <si>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</si>
  <si>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</si>
  <si>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</si>
  <si>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</si>
  <si>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</si>
  <si>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</si>
  <si>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</si>
  <si>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</si>
  <si>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</si>
  <si>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</si>
  <si>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</si>
  <si>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</si>
  <si>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</si>
  <si>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</si>
  <si>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</si>
  <si>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</si>
  <si>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</si>
  <si>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</si>
  <si>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</si>
  <si>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</si>
  <si>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</si>
  <si>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</si>
  <si>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</si>
  <si>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</si>
  <si>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</si>
  <si>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</si>
  <si>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</si>
  <si>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</si>
  <si>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</si>
  <si>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</si>
  <si>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</si>
  <si>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</si>
  <si>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</si>
  <si>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</si>
  <si>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</si>
  <si>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</si>
  <si>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</si>
  <si>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</si>
  <si>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</si>
  <si>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</si>
  <si>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</si>
  <si>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</si>
  <si>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</si>
  <si>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</si>
  <si>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</si>
  <si>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</si>
  <si>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</si>
  <si>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</si>
  <si>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</si>
  <si>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</si>
  <si>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</si>
  <si>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</si>
  <si>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</si>
  <si>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</si>
  <si>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</si>
  <si>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</si>
  <si>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</si>
  <si>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</si>
  <si>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</si>
  <si>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</si>
  <si>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</si>
  <si>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</si>
  <si>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</si>
  <si>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</si>
  <si>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</si>
  <si>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</si>
  <si>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</si>
  <si>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</si>
  <si>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</si>
  <si>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</si>
  <si>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</si>
  <si>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</si>
  <si>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</si>
  <si>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</si>
  <si>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</si>
  <si>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</si>
  <si>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</si>
  <si>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</si>
  <si>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</si>
  <si>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</si>
  <si>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</si>
  <si>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</si>
  <si>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</si>
  <si>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</si>
  <si>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</si>
  <si>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</si>
  <si>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</si>
  <si>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</si>
  <si>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</si>
  <si>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</si>
  <si>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</si>
  <si>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</si>
  <si>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</si>
  <si>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</si>
  <si>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</si>
  <si>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</si>
  <si>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</si>
  <si>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</si>
  <si>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</si>
  <si>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</si>
  <si>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</si>
  <si>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</si>
  <si>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</si>
  <si>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</si>
  <si>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</si>
  <si>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</si>
  <si>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</si>
  <si>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</si>
  <si>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</si>
  <si>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</si>
  <si>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</si>
  <si>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</si>
  <si>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</si>
  <si>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</si>
  <si>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</si>
  <si>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</si>
  <si>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</si>
  <si>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</si>
  <si>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</si>
  <si>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</si>
  <si>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</si>
  <si>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</si>
  <si>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</si>
  <si>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</si>
  <si>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</si>
  <si>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</si>
  <si>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</si>
  <si>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</si>
  <si>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</si>
  <si>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</si>
  <si>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</si>
  <si>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</si>
  <si>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</si>
  <si>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</si>
  <si>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</si>
  <si>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</si>
  <si>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</si>
  <si>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</si>
  <si>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</si>
  <si>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</si>
  <si>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</si>
  <si>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</si>
  <si>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</si>
  <si>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</si>
  <si>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</si>
  <si>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</si>
  <si>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</si>
  <si>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</si>
  <si>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</si>
  <si>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</si>
  <si>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</si>
  <si>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</si>
  <si>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</si>
  <si>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</si>
  <si>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</si>
  <si>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</si>
  <si>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</si>
  <si>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</si>
  <si>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</si>
  <si>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</si>
  <si>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</si>
  <si>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</si>
  <si>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</si>
  <si>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</si>
  <si>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</si>
  <si>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</si>
  <si>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</si>
  <si>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</si>
  <si>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</si>
  <si>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</si>
  <si>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</si>
  <si>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</si>
  <si>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</si>
  <si>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</si>
  <si>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</si>
  <si>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</si>
  <si>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</si>
  <si>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</si>
  <si>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</si>
  <si>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</si>
  <si>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</si>
  <si>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</si>
  <si>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</si>
  <si>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</si>
  <si>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</si>
  <si>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</si>
  <si>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</si>
  <si>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</si>
  <si>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</si>
  <si>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</si>
  <si>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</si>
  <si>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</si>
  <si>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</si>
  <si>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</si>
  <si>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</si>
  <si>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</si>
  <si>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</si>
  <si>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</si>
  <si>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</si>
  <si>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</si>
  <si>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</si>
  <si>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</si>
  <si>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</si>
  <si>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</si>
  <si>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</si>
  <si>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</si>
  <si>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</si>
  <si>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</si>
  <si>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</si>
  <si>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</si>
  <si>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</si>
  <si>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</si>
  <si>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</si>
  <si>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</si>
  <si>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</si>
  <si>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</si>
  <si>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</si>
  <si>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</si>
  <si>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</si>
  <si>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</si>
  <si>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</si>
  <si>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</si>
  <si>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</si>
  <si>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</si>
  <si>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</si>
  <si>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</si>
  <si>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</si>
  <si>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</si>
  <si>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</si>
  <si>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</si>
  <si>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</si>
  <si>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</si>
  <si>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</si>
  <si>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</si>
  <si>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</si>
  <si>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</si>
  <si>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</si>
  <si>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</si>
  <si>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</si>
  <si>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</si>
  <si>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</si>
  <si>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</si>
  <si>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</si>
  <si>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</si>
  <si>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</si>
  <si>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</si>
  <si>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</si>
  <si>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</si>
  <si>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</si>
  <si>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</si>
  <si>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</si>
  <si>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</si>
  <si>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</si>
  <si>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</si>
  <si>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</si>
  <si>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</si>
  <si>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</si>
  <si>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</si>
  <si>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</si>
  <si>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</si>
  <si>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</si>
  <si>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</si>
  <si>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</si>
  <si>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</si>
  <si>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</si>
  <si>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</si>
  <si>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</si>
  <si>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</si>
  <si>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</si>
  <si>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</si>
  <si>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</si>
  <si>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</si>
  <si>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</si>
  <si>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</si>
  <si>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</si>
  <si>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</si>
  <si>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</si>
  <si>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</si>
  <si>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</si>
  <si>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</si>
  <si>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</si>
  <si>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</si>
  <si>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</si>
  <si>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</si>
  <si>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</si>
  <si>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</si>
  <si>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</si>
  <si>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</si>
  <si>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</si>
  <si>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</si>
  <si>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</si>
  <si>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</si>
  <si>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</si>
  <si>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</si>
  <si>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</si>
  <si>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</si>
  <si>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</si>
  <si>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</si>
  <si>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</si>
  <si>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</si>
  <si>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</si>
  <si>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</si>
  <si>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</si>
  <si>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</si>
  <si>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</si>
  <si>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</si>
  <si>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</si>
  <si>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</si>
  <si>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</si>
  <si>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</si>
  <si>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</si>
  <si>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</si>
  <si>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</si>
  <si>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</si>
  <si>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</si>
  <si>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</si>
  <si>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</si>
  <si>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</si>
  <si>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</si>
  <si>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</si>
  <si>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</si>
  <si>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</si>
  <si>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</si>
  <si>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</si>
  <si>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</si>
  <si>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</si>
  <si>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</si>
  <si>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</si>
  <si>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</si>
  <si>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</si>
  <si>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</si>
  <si>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</si>
  <si>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</si>
  <si>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</si>
  <si>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</si>
  <si>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</si>
  <si>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</si>
  <si>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</si>
  <si>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</si>
  <si>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</si>
  <si>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</si>
  <si>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</si>
  <si>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</si>
  <si>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</si>
  <si>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</si>
  <si>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</si>
  <si>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</si>
  <si>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</si>
  <si>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</si>
  <si>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</si>
  <si>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</si>
  <si>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</si>
  <si>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</si>
  <si>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</si>
  <si>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</si>
  <si>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</si>
  <si>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</si>
  <si>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</si>
  <si>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</si>
  <si>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</si>
  <si>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</si>
  <si>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</si>
  <si>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</si>
  <si>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</si>
  <si>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</si>
  <si>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</si>
  <si>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</si>
  <si>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</si>
  <si>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</si>
  <si>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</si>
  <si>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</si>
  <si>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</si>
  <si>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</si>
  <si>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</si>
  <si>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</si>
  <si>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</si>
  <si>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</si>
  <si>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</si>
  <si>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</si>
  <si>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</si>
  <si>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</si>
  <si>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</si>
  <si>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</si>
  <si>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</si>
  <si>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</si>
  <si>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</si>
  <si>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</si>
  <si>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</si>
  <si>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</si>
  <si>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</si>
  <si>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</si>
  <si>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</si>
  <si>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</si>
  <si>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</si>
  <si>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</si>
  <si>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</si>
  <si>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</si>
  <si>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</si>
  <si>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</si>
  <si>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</si>
  <si>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</si>
  <si>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</si>
  <si>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</si>
  <si>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</si>
  <si>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</si>
  <si>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</si>
  <si>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</si>
  <si>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</si>
  <si>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</si>
  <si>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</si>
  <si>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</si>
  <si>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</si>
  <si>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</si>
  <si>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</si>
  <si>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</si>
  <si>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</si>
  <si>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</si>
  <si>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</si>
  <si>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</si>
  <si>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</si>
  <si>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</si>
  <si>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</si>
  <si>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</si>
  <si>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</si>
  <si>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</si>
  <si>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</si>
  <si>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</si>
  <si>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</si>
  <si>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</si>
  <si>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</si>
  <si>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</si>
  <si>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</si>
  <si>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</si>
  <si>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</si>
  <si>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</si>
  <si>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</si>
  <si>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</si>
  <si>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</si>
  <si>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</si>
  <si>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</si>
  <si>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</si>
  <si>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</si>
  <si>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</si>
  <si>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</si>
  <si>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</si>
  <si>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</si>
  <si>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</si>
  <si>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</si>
  <si>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</si>
  <si>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</si>
  <si>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</si>
  <si>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</si>
  <si>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</si>
  <si>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</si>
  <si>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</si>
  <si>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</si>
  <si>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</si>
  <si>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</si>
  <si>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</si>
  <si>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</si>
  <si>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</si>
  <si>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</si>
  <si>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</si>
  <si>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</si>
  <si>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</si>
  <si>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</si>
  <si>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</si>
  <si>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</si>
  <si>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</si>
  <si>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</si>
  <si>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</si>
  <si>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</si>
  <si>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</si>
  <si>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</si>
  <si>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</si>
  <si>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</si>
  <si>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</si>
  <si>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</si>
  <si>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</si>
  <si>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</si>
  <si>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</si>
  <si>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</si>
  <si>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</si>
  <si>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</si>
  <si>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</si>
  <si>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</si>
  <si>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</si>
  <si>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</si>
  <si>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</si>
  <si>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</si>
  <si>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</si>
  <si>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</si>
  <si>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</si>
  <si>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</si>
  <si>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</si>
  <si>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</si>
  <si>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</si>
  <si>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</si>
  <si>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</si>
  <si>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</si>
  <si>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</si>
  <si>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</si>
  <si>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</si>
  <si>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</si>
  <si>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</si>
  <si>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</si>
  <si>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</si>
  <si>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</si>
  <si>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</si>
  <si>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</si>
  <si>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</si>
  <si>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</si>
  <si>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</si>
  <si>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</si>
  <si>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</si>
  <si>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</si>
  <si>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</si>
  <si>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</si>
  <si>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</si>
  <si>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</si>
  <si>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</si>
  <si>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</si>
  <si>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</si>
  <si>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</si>
  <si>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</si>
  <si>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</si>
  <si>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</si>
  <si>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</si>
  <si>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</si>
  <si>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</si>
  <si>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</si>
  <si>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</si>
  <si>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</si>
  <si>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</si>
  <si>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</si>
  <si>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</si>
  <si>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</si>
  <si>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</si>
  <si>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</si>
  <si>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</si>
  <si>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</si>
  <si>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</si>
  <si>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</si>
  <si>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</si>
  <si>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</si>
  <si>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</si>
  <si>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</si>
  <si>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</si>
  <si>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</si>
  <si>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</si>
  <si>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</si>
  <si>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</si>
  <si>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</si>
  <si>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</si>
  <si>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</si>
  <si>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</si>
  <si>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</si>
  <si>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</si>
  <si>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</si>
  <si>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</si>
  <si>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</si>
  <si>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</si>
  <si>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</si>
  <si>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</si>
  <si>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</si>
  <si>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</si>
  <si>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</si>
  <si>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</si>
  <si>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</si>
  <si>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</si>
  <si>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</si>
  <si>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</si>
  <si>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</si>
  <si>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</si>
  <si>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</si>
  <si>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</si>
  <si>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</si>
  <si>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</si>
  <si>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</si>
  <si>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</si>
  <si>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</si>
  <si>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</si>
  <si>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</si>
  <si>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</si>
  <si>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</si>
  <si>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</si>
  <si>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</si>
  <si>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</si>
  <si>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</si>
  <si>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</si>
  <si>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</si>
  <si>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</si>
  <si>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</si>
  <si>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</si>
  <si>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</si>
  <si>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</si>
  <si>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</si>
  <si>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</si>
  <si>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</si>
  <si>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</si>
  <si>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</si>
  <si>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</si>
  <si>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</si>
  <si>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</si>
  <si>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</si>
  <si>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</si>
  <si>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</si>
  <si>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</si>
  <si>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</si>
  <si>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</si>
  <si>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</si>
  <si>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</si>
  <si>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</si>
  <si>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</si>
  <si>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</si>
  <si>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</si>
  <si>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</si>
  <si>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</si>
  <si>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</si>
  <si>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</si>
  <si>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</si>
  <si>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</si>
  <si>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</si>
  <si>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</si>
  <si>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</si>
  <si>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</si>
  <si>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</si>
  <si>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</si>
  <si>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</si>
  <si>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</si>
  <si>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</si>
  <si>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</si>
  <si>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</si>
  <si>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</si>
  <si>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</si>
  <si>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</si>
  <si>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</si>
  <si>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</si>
  <si>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</si>
  <si>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</si>
  <si>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</si>
  <si>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</si>
  <si>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</si>
  <si>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</si>
  <si>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</si>
  <si>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</si>
  <si>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</si>
  <si>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</si>
  <si>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</si>
  <si>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</si>
  <si>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</si>
  <si>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</si>
  <si>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</si>
  <si>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</si>
  <si>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</si>
  <si>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</si>
  <si>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</si>
  <si>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</si>
  <si>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</si>
  <si>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</si>
  <si>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</si>
  <si>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</si>
  <si>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</si>
  <si>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</si>
  <si>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</si>
  <si>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</si>
  <si>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</si>
  <si>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</si>
  <si>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</si>
  <si>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</si>
  <si>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</si>
  <si>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</si>
  <si>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</si>
  <si>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</si>
  <si>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</si>
  <si>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</si>
  <si>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</si>
  <si>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</si>
  <si>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</si>
  <si>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</si>
  <si>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</si>
  <si>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</si>
  <si>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</si>
  <si>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</si>
  <si>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</si>
  <si>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</si>
  <si>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</si>
  <si>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</si>
  <si>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</si>
  <si>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</si>
  <si>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</si>
  <si>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</si>
  <si>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</si>
  <si>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</si>
  <si>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</si>
  <si>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</si>
  <si>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</si>
  <si>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</si>
  <si>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</si>
  <si>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</si>
  <si>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</si>
  <si>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</si>
  <si>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</si>
  <si>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</si>
  <si>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</si>
  <si>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</si>
  <si>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</si>
  <si>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</si>
  <si>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</si>
  <si>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</si>
  <si>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</si>
  <si>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</si>
  <si>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</si>
  <si>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</si>
  <si>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</si>
  <si>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</si>
  <si>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</si>
  <si>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</si>
  <si>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</si>
  <si>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</si>
  <si>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</si>
  <si>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</si>
  <si>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</si>
  <si>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</si>
  <si>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</si>
  <si>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</si>
  <si>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</si>
  <si>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</si>
  <si>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</si>
  <si>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</si>
  <si>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</si>
  <si>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</si>
  <si>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</si>
  <si>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</si>
  <si>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</si>
  <si>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</si>
  <si>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</si>
  <si>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</si>
  <si>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</si>
  <si>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</si>
  <si>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</si>
  <si>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</si>
  <si>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</si>
  <si>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</si>
  <si>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</si>
  <si>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</si>
  <si>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</si>
  <si>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</si>
  <si>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</si>
  <si>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</si>
  <si>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</si>
  <si>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</si>
  <si>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</si>
  <si>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</si>
  <si>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</si>
  <si>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</si>
  <si>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</si>
  <si>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</si>
  <si>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</si>
  <si>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</si>
  <si>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</si>
  <si>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</si>
  <si>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</si>
  <si>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</si>
  <si>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</si>
  <si>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</si>
  <si>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</si>
  <si>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</si>
  <si>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</si>
  <si>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</si>
  <si>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</si>
  <si>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</si>
  <si>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</si>
  <si>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</si>
  <si>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</si>
  <si>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</si>
  <si>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</si>
  <si>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</si>
  <si>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</si>
  <si>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</si>
  <si>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</si>
  <si>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</si>
  <si>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</si>
  <si>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</si>
  <si>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</si>
  <si>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</si>
  <si>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</si>
  <si>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</si>
  <si>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</si>
  <si>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</si>
  <si>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</si>
  <si>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</si>
  <si>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</si>
  <si>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</si>
  <si>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</si>
  <si>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</si>
  <si>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</si>
  <si>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</si>
  <si>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</si>
  <si>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</si>
  <si>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</si>
  <si>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</si>
  <si>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</si>
  <si>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</si>
  <si>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</si>
  <si>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</si>
  <si>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</si>
  <si>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</si>
  <si>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</si>
  <si>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</si>
  <si>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</si>
  <si>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</si>
  <si>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</si>
  <si>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</si>
  <si>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</si>
  <si>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</si>
  <si>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</si>
  <si>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</si>
  <si>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</si>
  <si>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</si>
  <si>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</si>
  <si>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</si>
  <si>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</si>
  <si>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</si>
  <si>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</si>
  <si>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</si>
  <si>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</si>
  <si>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</si>
  <si>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</si>
  <si>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</si>
  <si>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</si>
  <si>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</si>
  <si>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</si>
  <si>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</si>
  <si>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</si>
  <si>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</si>
  <si>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</si>
  <si>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</si>
  <si>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</si>
  <si>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</si>
  <si>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</si>
  <si>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</si>
  <si>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</si>
  <si>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</si>
  <si>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</si>
  <si>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</si>
  <si>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</si>
  <si>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</si>
  <si>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</si>
  <si>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</si>
  <si>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</si>
  <si>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</si>
  <si>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</si>
  <si>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</si>
  <si>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</si>
  <si>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</si>
  <si>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</si>
  <si>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</si>
  <si>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</si>
  <si>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</si>
  <si>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</si>
  <si>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</si>
  <si>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</si>
  <si>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</si>
  <si>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</si>
  <si>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</si>
  <si>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</si>
  <si>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</si>
  <si>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</si>
  <si>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</si>
  <si>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</si>
  <si>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</si>
  <si>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</si>
  <si>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</si>
  <si>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</si>
  <si>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</si>
  <si>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</si>
  <si>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</si>
  <si>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</si>
  <si>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</si>
  <si>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</si>
  <si>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</si>
  <si>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</si>
  <si>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</si>
  <si>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</si>
  <si>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</si>
  <si>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</si>
  <si>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</si>
  <si>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</si>
  <si>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</si>
  <si>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</si>
  <si>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</si>
  <si>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</si>
  <si>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</si>
  <si>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</si>
  <si>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</si>
  <si>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</si>
  <si>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</si>
  <si>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</si>
  <si>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</si>
  <si>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</si>
  <si>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</si>
  <si>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</si>
  <si>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</si>
  <si>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</si>
  <si>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</si>
  <si>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</si>
  <si>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</si>
  <si>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</si>
  <si>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</si>
  <si>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</si>
  <si>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</si>
  <si>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</si>
  <si>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</si>
  <si>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</si>
  <si>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</si>
  <si>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</si>
  <si>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</si>
  <si>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</si>
  <si>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</si>
  <si>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</si>
  <si>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</si>
  <si>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</si>
  <si>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</si>
  <si>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</si>
  <si>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</si>
  <si>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</si>
  <si>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</si>
  <si>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</si>
  <si>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</si>
  <si>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</si>
  <si>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</si>
  <si>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</si>
  <si>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</si>
  <si>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</si>
  <si>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</si>
  <si>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</si>
  <si>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</si>
  <si>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</si>
  <si>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</si>
  <si>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</si>
  <si>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</si>
  <si>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</si>
  <si>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</si>
  <si>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</si>
  <si>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</si>
  <si>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</si>
  <si>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</si>
  <si>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</si>
  <si>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</si>
  <si>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</si>
  <si>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</si>
  <si>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</si>
  <si>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</si>
  <si>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</si>
  <si>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</si>
  <si>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</si>
  <si>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</si>
  <si>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</si>
  <si>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</si>
  <si>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</si>
  <si>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</si>
  <si>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</si>
  <si>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</si>
  <si>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</si>
  <si>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</si>
  <si>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</si>
  <si>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</si>
  <si>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</si>
  <si>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</si>
  <si>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</si>
  <si>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</si>
  <si>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</si>
  <si>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</si>
  <si>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</si>
  <si>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</si>
  <si>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</si>
  <si>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</si>
  <si>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</si>
  <si>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</si>
  <si>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</si>
  <si>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</si>
  <si>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</si>
  <si>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</si>
  <si>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</si>
  <si>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</si>
  <si>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</si>
  <si>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</si>
  <si>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</si>
  <si>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</si>
  <si>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</si>
  <si>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</si>
  <si>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</si>
  <si>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</si>
  <si>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</si>
  <si>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</si>
  <si>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</si>
  <si>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</si>
  <si>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</si>
  <si>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</si>
  <si>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</si>
  <si>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</si>
  <si>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</si>
  <si>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</si>
  <si>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</si>
  <si>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</si>
  <si>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</si>
  <si>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</si>
  <si>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</si>
  <si>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</si>
  <si>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</si>
  <si>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</si>
  <si>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</si>
  <si>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</si>
  <si>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</si>
  <si>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</si>
  <si>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</si>
  <si>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</si>
  <si>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</si>
  <si>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</si>
  <si>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</si>
  <si>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</si>
  <si>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</si>
  <si>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</si>
  <si>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</si>
  <si>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</si>
  <si>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</si>
  <si>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</si>
  <si>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</si>
  <si>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</si>
  <si>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</si>
  <si>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</si>
  <si>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</si>
  <si>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</si>
  <si>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</si>
  <si>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</si>
  <si>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</si>
  <si>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</si>
  <si>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</si>
  <si>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</si>
  <si>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</si>
  <si>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</si>
  <si>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</si>
  <si>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</si>
  <si>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</si>
  <si>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</si>
  <si>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</si>
  <si>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</si>
  <si>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</si>
  <si>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</si>
  <si>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</si>
  <si>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</si>
  <si>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</si>
  <si>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</si>
  <si>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</si>
  <si>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</si>
  <si>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</si>
  <si>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</si>
  <si>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</si>
  <si>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</si>
  <si>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</si>
  <si>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</si>
  <si>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</si>
  <si>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</si>
  <si>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</si>
  <si>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</si>
  <si>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</si>
  <si>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</si>
  <si>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</si>
  <si>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</si>
  <si>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</si>
  <si>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</si>
  <si>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</si>
  <si>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</si>
  <si>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</si>
  <si>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</si>
  <si>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</si>
  <si>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</si>
  <si>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</si>
  <si>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</si>
  <si>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</si>
  <si>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</si>
  <si>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</si>
  <si>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</si>
  <si>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</si>
  <si>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</si>
  <si>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</si>
  <si>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</si>
  <si>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</si>
  <si>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</si>
  <si>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</si>
  <si>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</si>
  <si>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</si>
  <si>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</si>
  <si>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</si>
  <si>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</si>
  <si>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</si>
  <si>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</si>
  <si>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</si>
  <si>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</si>
  <si>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</si>
  <si>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</si>
  <si>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</si>
  <si>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</si>
  <si>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</si>
  <si>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</si>
  <si>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</si>
  <si>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</si>
  <si>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</si>
  <si>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</si>
  <si>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</si>
  <si>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</si>
  <si>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</si>
  <si>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</si>
  <si>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</si>
  <si>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</si>
  <si>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</si>
  <si>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</si>
  <si>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</si>
  <si>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</si>
  <si>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</si>
  <si>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</si>
  <si>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</si>
  <si>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</si>
  <si>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</si>
  <si>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</si>
  <si>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</si>
  <si>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</si>
  <si>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</si>
  <si>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</si>
  <si>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</si>
  <si>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</si>
  <si>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</si>
  <si>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</si>
  <si>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</si>
  <si>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</si>
  <si>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</si>
  <si>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</si>
  <si>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</si>
  <si>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</si>
  <si>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</si>
  <si>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</si>
  <si>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</si>
  <si>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</si>
  <si>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</si>
  <si>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</si>
  <si>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</si>
  <si>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</si>
  <si>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</si>
  <si>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</si>
  <si>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</si>
  <si>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</si>
  <si>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</si>
  <si>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</si>
  <si>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</si>
  <si>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</si>
  <si>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</si>
  <si>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</si>
  <si>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</si>
  <si>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</si>
  <si>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</si>
  <si>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</si>
  <si>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</si>
  <si>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</si>
  <si>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</si>
  <si>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</si>
  <si>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</si>
  <si>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</si>
  <si>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</si>
  <si>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</si>
  <si>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</si>
  <si>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</si>
  <si>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</si>
  <si>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</si>
  <si>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</si>
  <si>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</si>
  <si>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</si>
  <si>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</si>
  <si>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</si>
  <si>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</si>
  <si>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</si>
  <si>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</si>
  <si>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</si>
  <si>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</si>
  <si>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</si>
  <si>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</si>
  <si>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</si>
  <si>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</si>
  <si>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</si>
  <si>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</si>
  <si>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</si>
  <si>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</si>
  <si>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</si>
  <si>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</si>
  <si>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</si>
  <si>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</si>
  <si>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</si>
  <si>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</si>
  <si>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</si>
  <si>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</si>
  <si>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</si>
  <si>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</si>
  <si>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</si>
  <si>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</si>
  <si>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</si>
  <si>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</si>
  <si>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</si>
  <si>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</si>
  <si>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</si>
  <si>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</si>
  <si>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</si>
  <si>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</si>
  <si>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</si>
  <si>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</si>
  <si>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</si>
  <si>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</si>
  <si>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</si>
  <si>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</si>
  <si>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</si>
  <si>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</si>
  <si>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</si>
  <si>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</si>
  <si>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</si>
  <si>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</si>
  <si>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</si>
  <si>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</si>
  <si>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</si>
  <si>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</si>
  <si>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</si>
  <si>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</si>
  <si>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</si>
  <si>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</si>
  <si>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</si>
  <si>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</si>
  <si>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</si>
  <si>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</si>
  <si>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</si>
  <si>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</si>
  <si>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</si>
  <si>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</si>
  <si>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</si>
  <si>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</si>
  <si>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</si>
  <si>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</si>
  <si>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</si>
  <si>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</si>
  <si>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</si>
  <si>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</si>
  <si>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</si>
  <si>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</si>
  <si>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</si>
  <si>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</si>
  <si>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</si>
  <si>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</si>
  <si>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</si>
  <si>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</si>
  <si>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</si>
  <si>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</si>
  <si>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</si>
  <si>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</si>
  <si>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</si>
  <si>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</si>
  <si>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</si>
  <si>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</si>
  <si>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</si>
  <si>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</si>
  <si>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</si>
  <si>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</si>
  <si>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</si>
  <si>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</si>
  <si>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</si>
  <si>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</si>
  <si>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</si>
  <si>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</si>
  <si>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</si>
  <si>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</si>
  <si>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</si>
  <si>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</si>
  <si>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</si>
  <si>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</si>
  <si>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</si>
  <si>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</si>
  <si>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</si>
  <si>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</si>
  <si>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</si>
  <si>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</si>
  <si>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</si>
  <si>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</si>
  <si>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</si>
  <si>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</si>
  <si>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</si>
  <si>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</si>
  <si>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</si>
  <si>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</si>
  <si>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</si>
  <si>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</si>
  <si>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</si>
  <si>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</si>
  <si>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</si>
  <si>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</si>
  <si>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</si>
  <si>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</si>
  <si>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</si>
  <si>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</si>
  <si>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</si>
  <si>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</si>
  <si>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</si>
  <si>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</si>
  <si>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</si>
  <si>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</si>
  <si>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</si>
  <si>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</si>
  <si>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</si>
  <si>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</si>
  <si>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</si>
  <si>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</si>
  <si>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</si>
  <si>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</si>
  <si>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</si>
  <si>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</si>
  <si>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</si>
  <si>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</si>
  <si>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</si>
  <si>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</si>
  <si>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</si>
  <si>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</si>
  <si>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</si>
  <si>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</si>
  <si>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</si>
  <si>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</si>
  <si>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</si>
  <si>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</si>
  <si>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</si>
  <si>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</si>
  <si>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</si>
  <si>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</si>
  <si>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</si>
  <si>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</si>
  <si>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</si>
  <si>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</si>
  <si>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</si>
  <si>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</si>
  <si>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</si>
  <si>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</si>
  <si>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</si>
  <si>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</si>
  <si>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</si>
  <si>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</si>
  <si>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</si>
  <si>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</si>
  <si>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</si>
  <si>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</si>
  <si>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</si>
  <si>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</si>
  <si>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</si>
  <si>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</si>
  <si>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</si>
  <si>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</si>
  <si>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</si>
  <si>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</si>
  <si>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</si>
  <si>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</si>
  <si>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</si>
  <si>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</si>
  <si>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</si>
  <si>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</si>
  <si>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</si>
  <si>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</si>
  <si>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</si>
  <si>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</si>
  <si>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</si>
  <si>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</si>
  <si>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</si>
  <si>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</si>
  <si>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</si>
  <si>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</si>
  <si>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</si>
  <si>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</si>
  <si>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</si>
  <si>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</si>
  <si>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</si>
  <si>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</si>
  <si>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</si>
  <si>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</si>
  <si>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</si>
  <si>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</si>
  <si>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</si>
  <si>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</si>
  <si>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</si>
  <si>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</si>
  <si>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</si>
  <si>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</si>
  <si>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</si>
  <si>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</si>
  <si>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</si>
  <si>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</si>
  <si>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</si>
  <si>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</si>
  <si>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</si>
  <si>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</si>
  <si>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</si>
  <si>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</si>
  <si>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</si>
  <si>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</si>
  <si>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</si>
  <si>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</si>
  <si>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</si>
  <si>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</si>
  <si>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</si>
  <si>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</si>
  <si>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</si>
  <si>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</si>
  <si>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</si>
  <si>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</si>
  <si>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</si>
  <si>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</si>
  <si>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</si>
  <si>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</si>
  <si>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</si>
  <si>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</si>
  <si>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</si>
  <si>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</si>
  <si>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</si>
  <si>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</si>
  <si>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</si>
  <si>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</si>
  <si>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</si>
  <si>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</si>
  <si>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</si>
  <si>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</si>
  <si>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</si>
  <si>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</si>
  <si>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</si>
  <si>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</si>
  <si>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</si>
  <si>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</si>
  <si>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</si>
  <si>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</si>
  <si>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</si>
  <si>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</si>
  <si>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</si>
  <si>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</si>
  <si>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</si>
  <si>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</si>
  <si>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</si>
  <si>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</si>
  <si>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</si>
  <si>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</si>
  <si>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</si>
  <si>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</si>
  <si>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</si>
  <si>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</si>
  <si>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</si>
  <si>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</si>
  <si>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</si>
  <si>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</si>
  <si>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</si>
  <si>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</si>
  <si>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</si>
  <si>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</si>
  <si>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</si>
  <si>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</si>
  <si>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</si>
  <si>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</si>
  <si>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</si>
  <si>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</si>
  <si>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</si>
  <si>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</si>
  <si>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</si>
  <si>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</si>
  <si>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</si>
  <si>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</si>
  <si>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</si>
  <si>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</si>
  <si>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</si>
  <si>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</si>
  <si>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</si>
  <si>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</si>
  <si>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</si>
  <si>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</si>
  <si>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</si>
  <si>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</si>
  <si>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</si>
  <si>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</si>
  <si>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</si>
  <si>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</si>
  <si>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</si>
  <si>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</si>
  <si>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</si>
  <si>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</si>
  <si>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</si>
  <si>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</si>
  <si>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</si>
  <si>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</si>
  <si>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</si>
  <si>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</si>
  <si>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</si>
  <si>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</si>
  <si>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</si>
  <si>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</si>
  <si>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</si>
  <si>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</si>
  <si>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</si>
  <si>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</si>
  <si>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</si>
  <si>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</si>
  <si>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</si>
  <si>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</si>
  <si>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</si>
  <si>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</si>
  <si>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</si>
  <si>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</si>
  <si>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</si>
  <si>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</si>
  <si>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</si>
  <si>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</si>
  <si>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</si>
  <si>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</si>
  <si>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</si>
  <si>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</si>
  <si>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</si>
  <si>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</si>
  <si>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</si>
  <si>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</si>
  <si>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</si>
  <si>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</si>
  <si>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</si>
  <si>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</si>
  <si>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</si>
  <si>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</si>
  <si>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</si>
  <si>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</si>
  <si>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</si>
  <si>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</si>
  <si>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</si>
  <si>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</si>
  <si>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</si>
  <si>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</si>
  <si>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</si>
  <si>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</si>
  <si>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</si>
  <si>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</si>
  <si>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</si>
  <si>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</si>
  <si>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</si>
  <si>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</si>
  <si>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</si>
  <si>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</si>
  <si>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</si>
  <si>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</si>
  <si>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</si>
  <si>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</si>
  <si>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</si>
  <si>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</si>
  <si>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</si>
  <si>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</si>
  <si>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</si>
  <si>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</si>
  <si>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</si>
  <si>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</si>
  <si>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</si>
  <si>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</si>
  <si>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</si>
  <si>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</si>
  <si>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</si>
  <si>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</si>
  <si>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</si>
  <si>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</si>
  <si>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</si>
  <si>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</si>
  <si>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</si>
  <si>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</si>
  <si>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</si>
  <si>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</si>
  <si>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</si>
  <si>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</si>
  <si>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</si>
  <si>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</si>
  <si>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</si>
  <si>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</si>
  <si>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</si>
  <si>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</si>
  <si>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</si>
  <si>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</si>
  <si>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</si>
  <si>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</si>
  <si>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</si>
  <si>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</si>
  <si>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</si>
  <si>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</si>
  <si>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</si>
  <si>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</si>
  <si>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</si>
  <si>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</si>
  <si>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</si>
  <si>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</si>
  <si>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</si>
  <si>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</si>
  <si>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</si>
  <si>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</si>
  <si>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</si>
  <si>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</si>
  <si>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</si>
  <si>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</si>
  <si>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</si>
  <si>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</si>
  <si>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</si>
  <si>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</si>
  <si>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</si>
  <si>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</si>
  <si>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</si>
  <si>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</si>
  <si>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</si>
  <si>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</si>
  <si>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</si>
  <si>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</si>
  <si>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</si>
  <si>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</si>
  <si>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</si>
  <si>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</si>
  <si>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</si>
  <si>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</si>
  <si>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</si>
  <si>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</si>
  <si>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</si>
  <si>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</si>
  <si>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</si>
  <si>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</si>
  <si>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</si>
  <si>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</si>
  <si>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</si>
  <si>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</si>
  <si>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</si>
  <si>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</si>
  <si>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</si>
  <si>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</si>
  <si>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</si>
  <si>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</si>
  <si>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</si>
  <si>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</si>
  <si>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</si>
  <si>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</si>
  <si>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</si>
  <si>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</si>
  <si>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</si>
  <si>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</si>
  <si>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</si>
  <si>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</si>
  <si>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</si>
  <si>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</si>
  <si>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</si>
  <si>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</si>
  <si>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</si>
  <si>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</si>
  <si>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</si>
  <si>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</si>
  <si>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</si>
  <si>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</si>
  <si>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</si>
  <si>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</si>
  <si>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</si>
  <si>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</si>
  <si>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</si>
  <si>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</si>
  <si>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</si>
  <si>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</si>
  <si>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</si>
  <si>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</si>
  <si>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</si>
  <si>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</si>
  <si>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</si>
  <si>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</si>
  <si>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</si>
  <si>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</si>
  <si>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</si>
  <si>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</si>
  <si>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</si>
  <si>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</si>
  <si>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</si>
  <si>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</si>
  <si>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</si>
  <si>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</si>
  <si>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</si>
  <si>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</si>
  <si>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</si>
  <si>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</si>
  <si>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</si>
  <si>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</si>
  <si>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</si>
  <si>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</si>
  <si>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</si>
  <si>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</si>
  <si>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</si>
  <si>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</si>
  <si>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</si>
  <si>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</si>
  <si>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</si>
  <si>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</si>
  <si>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</si>
  <si>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</si>
  <si>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</si>
  <si>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</si>
  <si>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</si>
  <si>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</si>
  <si>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</si>
  <si>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</si>
  <si>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</si>
  <si>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</si>
  <si>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</si>
  <si>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</si>
  <si>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</si>
  <si>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</si>
  <si>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</si>
  <si>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</si>
  <si>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</si>
  <si>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</si>
  <si>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</si>
  <si>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</si>
  <si>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</si>
  <si>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</si>
  <si>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</si>
  <si>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</si>
  <si>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</si>
  <si>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</si>
  <si>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</si>
  <si>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</si>
  <si>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</si>
  <si>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</si>
  <si>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</si>
  <si>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</si>
  <si>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</si>
  <si>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</si>
  <si>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</si>
  <si>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</si>
  <si>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</si>
  <si>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</si>
  <si>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</si>
  <si>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</si>
  <si>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</si>
  <si>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</si>
  <si>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</si>
  <si>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</si>
  <si>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</si>
  <si>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</si>
  <si>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</si>
  <si>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</si>
  <si>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</si>
  <si>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</si>
  <si>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</si>
  <si>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</si>
  <si>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</si>
  <si>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</si>
  <si>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</si>
  <si>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</si>
  <si>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</si>
  <si>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</si>
  <si>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</si>
  <si>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</si>
  <si>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</si>
  <si>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</si>
  <si>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</si>
  <si>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</si>
  <si>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</si>
  <si>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</si>
  <si>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</si>
  <si>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</si>
  <si>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</si>
  <si>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</si>
  <si>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</si>
  <si>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</si>
  <si>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</si>
  <si>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</si>
  <si>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</si>
  <si>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</si>
  <si>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</si>
  <si>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</si>
  <si>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</si>
  <si>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</si>
  <si>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</si>
  <si>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</si>
  <si>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</si>
  <si>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</si>
  <si>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</si>
  <si>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</si>
  <si>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</si>
  <si>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</si>
  <si>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</si>
  <si>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</si>
  <si>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</si>
  <si>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</si>
  <si>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</si>
  <si>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</si>
  <si>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</si>
  <si>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</si>
  <si>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</si>
  <si>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</si>
  <si>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</si>
  <si>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</si>
  <si>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</si>
  <si>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</si>
  <si>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</si>
  <si>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</si>
  <si>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</si>
  <si>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</si>
  <si>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</si>
  <si>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</si>
  <si>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</si>
  <si>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</si>
  <si>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</si>
  <si>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</si>
  <si>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</si>
  <si>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</si>
  <si>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</si>
  <si>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</si>
  <si>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</si>
  <si>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</si>
  <si>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</si>
  <si>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</si>
  <si>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</si>
  <si>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</si>
  <si>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</si>
  <si>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</si>
  <si>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</si>
  <si>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</si>
  <si>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</si>
  <si>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</si>
  <si>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</si>
  <si>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</si>
  <si>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</si>
  <si>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</si>
  <si>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</si>
  <si>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</si>
  <si>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</si>
  <si>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</si>
  <si>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</si>
  <si>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</si>
  <si>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</si>
  <si>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</si>
  <si>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</si>
  <si>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</si>
  <si>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</si>
  <si>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</si>
  <si>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</si>
  <si>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</si>
  <si>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</si>
  <si>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</si>
  <si>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</si>
  <si>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</si>
  <si>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</si>
  <si>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</si>
  <si>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</si>
  <si>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</si>
  <si>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</si>
  <si>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</si>
  <si>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</si>
  <si>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</si>
  <si>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</si>
  <si>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</si>
  <si>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</si>
  <si>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</si>
  <si>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</si>
  <si>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</si>
  <si>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</si>
  <si>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</si>
  <si>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</si>
  <si>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</si>
  <si>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</si>
  <si>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</si>
  <si>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</si>
  <si>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</si>
  <si>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</si>
  <si>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</si>
  <si>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</si>
  <si>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</si>
  <si>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</si>
  <si>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</si>
  <si>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</si>
  <si>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</si>
  <si>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</si>
  <si>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</si>
  <si>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</si>
  <si>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</si>
  <si>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</si>
  <si>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</si>
  <si>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</si>
  <si>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</si>
  <si>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</si>
  <si>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</si>
  <si>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</si>
  <si>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</si>
  <si>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</si>
  <si>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</si>
  <si>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</si>
  <si>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</si>
  <si>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</si>
  <si>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</si>
  <si>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</si>
  <si>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</si>
  <si>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</si>
  <si>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</si>
  <si>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</si>
  <si>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</si>
  <si>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</si>
  <si>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</si>
  <si>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</si>
  <si>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</si>
  <si>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</si>
  <si>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</si>
  <si>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</si>
  <si>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</si>
  <si>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</si>
  <si>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</si>
  <si>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</si>
  <si>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</si>
  <si>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</si>
  <si>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</si>
  <si>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</si>
  <si>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</si>
  <si>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</si>
  <si>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</si>
  <si>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</si>
  <si>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</si>
  <si>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</si>
  <si>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</si>
  <si>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</si>
  <si>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</si>
  <si>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</si>
  <si>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</si>
  <si>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</si>
  <si>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</si>
  <si>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</si>
  <si>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</si>
  <si>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</si>
  <si>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</si>
  <si>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</si>
  <si>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</si>
  <si>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</si>
  <si>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</si>
  <si>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</si>
  <si>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</si>
  <si>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</si>
  <si>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</si>
  <si>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</si>
  <si>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</si>
  <si>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</si>
  <si>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</si>
  <si>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</si>
  <si>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</si>
  <si>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</si>
  <si>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</si>
  <si>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</si>
  <si>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</si>
  <si>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</si>
  <si>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</si>
  <si>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</si>
  <si>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</si>
  <si>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</si>
  <si>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</si>
  <si>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</si>
  <si>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</si>
  <si>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</si>
  <si>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</si>
  <si>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</si>
  <si>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</si>
  <si>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</si>
  <si>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</si>
  <si>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</si>
  <si>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</si>
  <si>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</si>
  <si>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</si>
  <si>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</si>
  <si>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</si>
  <si>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</si>
  <si>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</si>
  <si>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</si>
  <si>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</si>
  <si>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</si>
  <si>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</si>
  <si>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</si>
  <si>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</si>
  <si>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</si>
  <si>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</si>
  <si>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</si>
  <si>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</si>
  <si>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</si>
  <si>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</si>
  <si>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</si>
  <si>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</si>
  <si>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</si>
  <si>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</si>
  <si>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</si>
  <si>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</si>
  <si>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</si>
  <si>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</si>
  <si>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</si>
  <si>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</si>
  <si>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</si>
  <si>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</si>
  <si>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</si>
  <si>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</si>
  <si>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</si>
  <si>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</si>
  <si>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</si>
  <si>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</si>
  <si>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</si>
  <si>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</si>
  <si>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</si>
  <si>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</si>
  <si>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</si>
  <si>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</si>
  <si>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</si>
  <si>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</si>
  <si>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</si>
  <si>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</si>
  <si>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</si>
  <si>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</si>
  <si>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</si>
  <si>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</si>
  <si>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</si>
  <si>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</si>
  <si>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</si>
  <si>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</si>
  <si>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</si>
  <si>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</si>
  <si>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</si>
  <si>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</si>
  <si>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</si>
  <si>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</si>
  <si>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</si>
  <si>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</si>
  <si>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</si>
  <si>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</si>
  <si>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</si>
  <si>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</si>
  <si>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</si>
  <si>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</si>
  <si>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</si>
  <si>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</si>
  <si>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</si>
  <si>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</si>
  <si>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</si>
  <si>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</si>
  <si>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</si>
  <si>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</si>
  <si>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</si>
  <si>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</si>
  <si>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</si>
  <si>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</si>
  <si>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</si>
  <si>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</si>
  <si>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</si>
  <si>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</si>
  <si>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</si>
  <si>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</si>
  <si>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</si>
  <si>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</si>
  <si>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</si>
  <si>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</si>
  <si>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</si>
  <si>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</si>
  <si>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</si>
  <si>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</si>
  <si>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</si>
  <si>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</si>
  <si>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</si>
  <si>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</si>
  <si>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</si>
  <si>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</si>
  <si>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</si>
  <si>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</si>
  <si>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</si>
  <si>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</si>
  <si>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</si>
  <si>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</si>
  <si>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</si>
  <si>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</si>
  <si>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</si>
  <si>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</si>
  <si>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</si>
  <si>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</si>
  <si>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</si>
  <si>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</si>
  <si>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</si>
  <si>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</si>
  <si>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</si>
  <si>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</si>
  <si>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</si>
  <si>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</si>
  <si>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</si>
  <si>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</si>
  <si>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</si>
  <si>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</si>
  <si>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</si>
  <si>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</si>
  <si>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</si>
  <si>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</si>
  <si>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</si>
  <si>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</si>
  <si>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</si>
  <si>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</si>
  <si>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</si>
  <si>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</si>
  <si>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</si>
  <si>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</si>
  <si>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</si>
  <si>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</si>
  <si>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</si>
  <si>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</si>
  <si>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</si>
  <si>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</si>
  <si>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</si>
  <si>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</si>
  <si>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</si>
  <si>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</si>
  <si>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</si>
  <si>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</si>
  <si>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</si>
  <si>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</si>
  <si>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</si>
  <si>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</si>
  <si>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</si>
  <si>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</si>
  <si>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</si>
  <si>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</si>
  <si>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</si>
  <si>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</si>
  <si>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</si>
  <si>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</si>
  <si>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</si>
  <si>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</si>
  <si>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</si>
  <si>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</si>
  <si>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</si>
  <si>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</si>
  <si>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</si>
  <si>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</si>
  <si>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</si>
  <si>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</si>
  <si>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</si>
  <si>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</si>
  <si>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</si>
  <si>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</si>
  <si>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</si>
  <si>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</si>
  <si>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</si>
  <si>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</si>
  <si>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</si>
  <si>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</si>
  <si>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</si>
  <si>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</si>
  <si>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</si>
  <si>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</si>
  <si>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</si>
  <si>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</si>
  <si>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</si>
  <si>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</si>
  <si>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</si>
  <si>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</si>
  <si>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</si>
  <si>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</si>
  <si>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</si>
  <si>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</si>
  <si>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</si>
  <si>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</si>
  <si>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</si>
  <si>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</si>
  <si>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</si>
  <si>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</si>
  <si>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</si>
  <si>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</si>
  <si>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</si>
  <si>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</si>
  <si>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</si>
  <si>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</si>
  <si>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</si>
  <si>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</si>
  <si>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</si>
  <si>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</si>
  <si>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</si>
  <si>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</si>
  <si>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</si>
  <si>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</si>
  <si>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</si>
  <si>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</si>
  <si>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</si>
  <si>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</si>
  <si>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</si>
  <si>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</si>
  <si>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</si>
  <si>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</si>
  <si>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</si>
  <si>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</si>
  <si>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</si>
  <si>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</si>
  <si>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</si>
  <si>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</si>
  <si>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</si>
  <si>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</si>
  <si>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</si>
  <si>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</si>
  <si>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</si>
  <si>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</si>
  <si>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</si>
  <si>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</si>
  <si>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</si>
  <si>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</si>
  <si>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</si>
  <si>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</si>
  <si>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</si>
  <si>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</si>
  <si>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</si>
  <si>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</si>
  <si>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</si>
  <si>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</si>
  <si>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</si>
  <si>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</si>
  <si>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</si>
  <si>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</si>
  <si>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</si>
  <si>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</si>
  <si>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</si>
  <si>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</si>
  <si>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</si>
  <si>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</si>
  <si>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</si>
  <si>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</si>
  <si>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</si>
  <si>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</si>
  <si>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</si>
  <si>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</si>
  <si>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</si>
  <si>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</si>
  <si>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</si>
  <si>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</si>
  <si>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</si>
  <si>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</si>
  <si>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</si>
  <si>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</si>
  <si>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</si>
  <si>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</si>
  <si>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</si>
  <si>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</si>
  <si>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</si>
  <si>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</si>
  <si>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</si>
  <si>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</si>
  <si>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</si>
  <si>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</si>
  <si>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</si>
  <si>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</si>
  <si>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</si>
  <si>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</si>
  <si>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</si>
  <si>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</si>
  <si>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</si>
  <si>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</si>
  <si>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</si>
  <si>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</si>
  <si>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</si>
  <si>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</si>
  <si>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</si>
  <si>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</si>
  <si>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</si>
  <si>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</si>
  <si>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</si>
  <si>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</si>
  <si>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</si>
  <si>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</si>
  <si>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</si>
  <si>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</si>
  <si>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</si>
  <si>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</si>
  <si>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</si>
  <si>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</si>
  <si>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</si>
  <si>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</si>
  <si>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</si>
  <si>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</si>
  <si>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</si>
  <si>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</si>
  <si>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</si>
  <si>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</si>
  <si>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</si>
  <si>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</si>
  <si>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</si>
  <si>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</si>
  <si>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</si>
  <si>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</si>
  <si>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</si>
  <si>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</si>
  <si>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</si>
  <si>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</si>
  <si>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</si>
  <si>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</si>
  <si>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</si>
  <si>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</si>
  <si>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</si>
  <si>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</si>
  <si>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</si>
  <si>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</si>
  <si>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</si>
  <si>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</si>
  <si>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</si>
  <si>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</si>
  <si>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</si>
  <si>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</si>
  <si>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</si>
  <si>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</si>
  <si>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</si>
  <si>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</si>
  <si>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</si>
  <si>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</si>
  <si>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</si>
  <si>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</si>
  <si>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</si>
  <si>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</si>
  <si>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</si>
  <si>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</si>
  <si>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</si>
  <si>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</si>
  <si>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</si>
  <si>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</si>
  <si>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</si>
  <si>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</si>
  <si>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</si>
  <si>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</si>
  <si>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</si>
  <si>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</si>
  <si>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</si>
  <si>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</si>
  <si>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</si>
  <si>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</si>
  <si>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</si>
  <si>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</si>
  <si>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</si>
  <si>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</si>
  <si>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</si>
  <si>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</si>
  <si>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</si>
  <si>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</si>
  <si>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</si>
  <si>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</si>
  <si>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</si>
  <si>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</si>
  <si>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</si>
  <si>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</si>
  <si>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</si>
  <si>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</si>
  <si>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</si>
  <si>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</si>
  <si>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</si>
  <si>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</si>
  <si>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</si>
  <si>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</si>
  <si>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</si>
  <si>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</si>
  <si>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</si>
  <si>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</si>
  <si>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</si>
  <si>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</si>
  <si>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</si>
  <si>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</si>
  <si>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</si>
  <si>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</si>
  <si>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</si>
  <si>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</si>
  <si>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</si>
  <si>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</si>
  <si>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</si>
  <si>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</si>
  <si>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</si>
  <si>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</si>
  <si>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</si>
  <si>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</si>
  <si>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</si>
  <si>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</si>
  <si>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</si>
  <si>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</si>
  <si>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</si>
  <si>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</si>
  <si>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</si>
  <si>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</si>
  <si>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</si>
  <si>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</si>
  <si>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</si>
  <si>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</si>
  <si>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</si>
  <si>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</si>
  <si>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</si>
  <si>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</si>
  <si>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</si>
  <si>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</si>
  <si>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</si>
  <si>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</si>
  <si>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</si>
  <si>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</si>
  <si>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</si>
  <si>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</si>
  <si>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</si>
  <si>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</si>
  <si>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</si>
  <si>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</si>
  <si>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</si>
  <si>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</si>
  <si>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</si>
  <si>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</si>
  <si>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</si>
  <si>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</si>
  <si>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</si>
  <si>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</si>
  <si>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</si>
  <si>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</si>
  <si>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</si>
  <si>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</si>
  <si>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</si>
  <si>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</si>
  <si>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</si>
  <si>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</si>
  <si>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</si>
  <si>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</si>
  <si>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</si>
  <si>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</si>
  <si>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</si>
  <si>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</si>
  <si>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</si>
  <si>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</si>
  <si>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</si>
  <si>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</si>
  <si>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</si>
  <si>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</si>
  <si>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</si>
  <si>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</si>
  <si>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</si>
  <si>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</si>
  <si>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</si>
  <si>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</si>
  <si>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</si>
  <si>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</si>
  <si>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</si>
  <si>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</si>
  <si>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</si>
  <si>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</si>
  <si>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</si>
  <si>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</si>
  <si>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</si>
  <si>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</si>
  <si>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</si>
  <si>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</si>
  <si>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</si>
  <si>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</si>
  <si>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</si>
  <si>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</si>
  <si>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</si>
  <si>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</si>
  <si>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</si>
  <si>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</si>
  <si>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</si>
  <si>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</si>
  <si>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</si>
  <si>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</si>
  <si>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</si>
  <si>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</si>
  <si>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</si>
  <si>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</si>
  <si>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</si>
  <si>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</si>
  <si>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</si>
  <si>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</si>
  <si>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</si>
  <si>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</si>
  <si>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</si>
  <si>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</si>
  <si>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</si>
  <si>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</si>
  <si>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</si>
  <si>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</si>
  <si>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</si>
  <si>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</si>
  <si>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</si>
  <si>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</si>
  <si>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</si>
  <si>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</si>
  <si>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</si>
  <si>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</si>
  <si>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</si>
  <si>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</si>
  <si>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</si>
  <si>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</si>
  <si>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</si>
  <si>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</si>
  <si>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</si>
  <si>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</si>
  <si>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</si>
  <si>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</si>
  <si>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</si>
  <si>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</si>
  <si>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</si>
  <si>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</si>
  <si>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</si>
  <si>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</si>
  <si>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</si>
  <si>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</si>
  <si>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</si>
  <si>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</si>
  <si>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</si>
  <si>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</si>
  <si>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</si>
  <si>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</si>
  <si>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</si>
  <si>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</si>
  <si>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</si>
  <si>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</si>
  <si>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</si>
  <si>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</si>
  <si>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</si>
  <si>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</si>
  <si>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</si>
  <si>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</si>
  <si>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</si>
  <si>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</si>
  <si>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</si>
  <si>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</si>
  <si>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</si>
  <si>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</si>
  <si>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</si>
  <si>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</si>
  <si>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</si>
  <si>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</si>
  <si>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</si>
  <si>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</si>
  <si>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</si>
  <si>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</si>
  <si>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</si>
  <si>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</si>
  <si>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</si>
  <si>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</si>
  <si>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</si>
  <si>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</si>
  <si>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</si>
  <si>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</si>
  <si>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</si>
  <si>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</si>
  <si>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</si>
  <si>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</si>
  <si>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</si>
  <si>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</si>
  <si>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</si>
  <si>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</si>
  <si>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</si>
  <si>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</si>
  <si>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</si>
  <si>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</si>
  <si>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</si>
  <si>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</si>
  <si>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</si>
  <si>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</si>
  <si>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</si>
  <si>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</si>
  <si>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</si>
  <si>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</si>
  <si>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</si>
  <si>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</si>
  <si>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</si>
  <si>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</si>
  <si>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</si>
  <si>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</si>
  <si>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</si>
  <si>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</si>
  <si>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</si>
  <si>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</si>
  <si>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</si>
  <si>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</si>
  <si>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</si>
  <si>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</si>
  <si>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</si>
  <si>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</si>
  <si>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</si>
  <si>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</si>
  <si>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</si>
  <si>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</si>
  <si>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</si>
  <si>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</si>
  <si>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</si>
  <si>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</si>
  <si>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</si>
  <si>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</si>
  <si>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</si>
  <si>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</si>
  <si>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</si>
  <si>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</si>
  <si>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</si>
  <si>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</si>
  <si>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</si>
  <si>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</si>
  <si>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</si>
  <si>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</si>
  <si>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</si>
  <si>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</si>
  <si>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</si>
  <si>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</si>
  <si>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</si>
  <si>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</si>
  <si>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</si>
  <si>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</si>
  <si>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</si>
  <si>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</si>
  <si>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</si>
  <si>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</si>
  <si>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</si>
  <si>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</si>
  <si>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</si>
  <si>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</si>
  <si>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</si>
  <si>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</si>
  <si>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</si>
  <si>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</si>
  <si>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</si>
  <si>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</si>
  <si>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</si>
  <si>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</si>
  <si>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</si>
  <si>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</si>
  <si>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</si>
  <si>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</si>
  <si>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</si>
  <si>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</si>
  <si>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</si>
  <si>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</si>
  <si>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</si>
  <si>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</si>
  <si>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</si>
  <si>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</si>
  <si>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</si>
  <si>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</si>
  <si>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</si>
  <si>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</si>
  <si>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</si>
  <si>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</si>
  <si>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</si>
  <si>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</si>
  <si>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</si>
  <si>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</si>
  <si>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</si>
  <si>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</si>
  <si>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</si>
  <si>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</si>
  <si>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</si>
  <si>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</si>
  <si>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</si>
  <si>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</si>
  <si>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</si>
  <si>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</si>
  <si>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</si>
  <si>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</si>
  <si>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</si>
  <si>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</si>
  <si>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</si>
  <si>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</si>
  <si>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</si>
  <si>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</si>
  <si>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</si>
  <si>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</si>
  <si>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</si>
  <si>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</si>
  <si>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</si>
  <si>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</si>
  <si>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</si>
  <si>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</si>
  <si>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</si>
  <si>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</si>
  <si>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</si>
  <si>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</si>
  <si>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</si>
  <si>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</si>
  <si>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</si>
  <si>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</si>
  <si>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</si>
  <si>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</si>
  <si>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</si>
  <si>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</si>
  <si>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</si>
  <si>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</si>
  <si>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</si>
  <si>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</si>
  <si>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</si>
  <si>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</si>
  <si>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</si>
  <si>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</si>
  <si>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</si>
  <si>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</si>
  <si>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</si>
  <si>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</si>
  <si>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</si>
  <si>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</si>
  <si>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</si>
  <si>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</si>
  <si>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</si>
  <si>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</si>
  <si>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</si>
  <si>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</si>
  <si>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</si>
  <si>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</si>
  <si>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</si>
  <si>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</si>
  <si>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</si>
  <si>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</si>
  <si>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</si>
  <si>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</si>
  <si>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</si>
  <si>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</si>
  <si>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</si>
  <si>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</si>
  <si>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</si>
  <si>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</si>
  <si>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</si>
  <si>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</si>
  <si>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</si>
  <si>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</si>
  <si>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</si>
  <si>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</si>
  <si>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</si>
  <si>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</si>
  <si>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</si>
  <si>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</si>
  <si>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</si>
  <si>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</si>
  <si>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</si>
  <si>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</si>
  <si>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</si>
  <si>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</si>
  <si>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</si>
  <si>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</si>
  <si>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</si>
  <si>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</si>
  <si>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</si>
  <si>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</si>
  <si>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</si>
  <si>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</si>
  <si>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</si>
  <si>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</si>
  <si>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</si>
  <si>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</si>
  <si>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</si>
  <si>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</si>
  <si>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</si>
  <si>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</si>
  <si>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</si>
  <si>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</si>
  <si>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</si>
  <si>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</si>
  <si>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</si>
  <si>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</si>
  <si>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</si>
  <si>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</si>
  <si>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</si>
  <si>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</si>
  <si>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</si>
  <si>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</si>
  <si>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</si>
  <si>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</si>
  <si>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</si>
  <si>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</si>
  <si>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</si>
  <si>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</si>
  <si>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</si>
  <si>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</si>
  <si>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</si>
  <si>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</si>
  <si>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</si>
  <si>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</si>
  <si>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</si>
  <si>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</si>
  <si>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</si>
  <si>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</si>
  <si>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</si>
  <si>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</si>
  <si>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</si>
  <si>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</si>
  <si>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</si>
  <si>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</si>
  <si>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</si>
  <si>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</si>
  <si>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</si>
  <si>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</si>
  <si>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</si>
  <si>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</si>
  <si>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</si>
  <si>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</si>
  <si>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</si>
  <si>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</si>
  <si>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</si>
  <si>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</si>
  <si>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</si>
  <si>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</si>
  <si>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</si>
  <si>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</si>
  <si>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</si>
  <si>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</si>
  <si>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</si>
  <si>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</si>
  <si>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</si>
  <si>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</si>
  <si>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</si>
  <si>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</si>
  <si>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</si>
  <si>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</si>
  <si>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</si>
  <si>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</si>
  <si>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</si>
  <si>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</si>
  <si>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</si>
  <si>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</si>
  <si>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</si>
  <si>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</si>
  <si>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</si>
  <si>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</si>
  <si>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</si>
  <si>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</si>
  <si>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</si>
  <si>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</si>
  <si>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</si>
  <si>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</si>
  <si>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</si>
  <si>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</si>
  <si>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</si>
  <si>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</si>
  <si>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</si>
  <si>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</si>
  <si>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</si>
  <si>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</si>
  <si>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</si>
  <si>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</si>
  <si>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</si>
  <si>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</si>
  <si>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</si>
  <si>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</si>
  <si>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</si>
  <si>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</si>
  <si>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</si>
  <si>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</si>
  <si>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</si>
  <si>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</si>
  <si>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</si>
  <si>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</si>
  <si>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</si>
  <si>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</si>
  <si>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</si>
  <si>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</si>
  <si>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</si>
  <si>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</si>
  <si>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</si>
  <si>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</si>
  <si>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</si>
  <si>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</si>
  <si>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</si>
  <si>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</si>
  <si>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</si>
  <si>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</si>
  <si>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</si>
  <si>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</si>
  <si>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</si>
  <si>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</si>
  <si>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</si>
  <si>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</si>
  <si>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</si>
  <si>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</si>
  <si>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</si>
  <si>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</si>
  <si>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</si>
  <si>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</si>
  <si>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</si>
  <si>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</si>
  <si>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</si>
  <si>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</si>
  <si>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</si>
  <si>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</si>
  <si>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</si>
  <si>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</si>
  <si>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</si>
  <si>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</si>
  <si>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</si>
  <si>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</si>
  <si>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</si>
  <si>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</si>
  <si>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</si>
  <si>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</si>
  <si>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</si>
  <si>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</si>
  <si>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</si>
  <si>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</si>
  <si>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</si>
  <si>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</si>
  <si>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</si>
  <si>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</si>
  <si>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</si>
  <si>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</si>
  <si>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</si>
  <si>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</si>
  <si>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</si>
  <si>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</si>
  <si>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</si>
  <si>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</si>
  <si>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</si>
  <si>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</si>
  <si>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</si>
  <si>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</si>
  <si>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</si>
  <si>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</si>
  <si>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</si>
  <si>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</si>
  <si>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</si>
  <si>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</si>
  <si>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</si>
  <si>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</si>
  <si>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</si>
  <si>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</si>
  <si>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</si>
  <si>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</si>
  <si>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</si>
  <si>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</si>
  <si>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</si>
  <si>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</si>
  <si>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</si>
  <si>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</si>
  <si>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</si>
  <si>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</si>
  <si>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</si>
  <si>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</si>
  <si>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</si>
  <si>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</si>
  <si>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</si>
  <si>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</si>
  <si>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</si>
  <si>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</si>
  <si>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</si>
  <si>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</si>
  <si>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</si>
  <si>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</si>
  <si>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</si>
  <si>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</si>
  <si>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</si>
  <si>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</si>
  <si>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</si>
  <si>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</si>
  <si>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</si>
  <si>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</si>
  <si>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</si>
  <si>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</si>
  <si>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</si>
  <si>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</si>
  <si>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</si>
  <si>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</si>
  <si>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</si>
  <si>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</si>
  <si>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</si>
  <si>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</si>
  <si>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</si>
  <si>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</si>
  <si>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</si>
  <si>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</si>
  <si>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</si>
  <si>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</si>
  <si>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</si>
  <si>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</si>
  <si>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</si>
  <si>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</si>
  <si>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</si>
  <si>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</si>
  <si>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</si>
  <si>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</si>
  <si>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</si>
  <si>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</si>
  <si>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</si>
  <si>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</si>
  <si>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</si>
  <si>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</si>
  <si>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</si>
  <si>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</si>
  <si>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</si>
  <si>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</si>
  <si>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</si>
  <si>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</si>
  <si>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</si>
  <si>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</si>
  <si>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</si>
  <si>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</si>
  <si>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</si>
  <si>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</si>
  <si>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</si>
  <si>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</si>
  <si>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</si>
  <si>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</si>
  <si>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</si>
  <si>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</si>
  <si>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</si>
  <si>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</si>
  <si>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</si>
  <si>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</si>
  <si>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</si>
  <si>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</si>
  <si>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</si>
  <si>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</si>
  <si>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</si>
  <si>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</si>
  <si>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</si>
  <si>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</si>
  <si>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</si>
  <si>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</si>
  <si>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</si>
  <si>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</si>
  <si>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</si>
  <si>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</si>
  <si>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</si>
  <si>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</si>
  <si>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</si>
  <si>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</si>
  <si>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</si>
  <si>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</si>
  <si>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</si>
  <si>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</si>
  <si>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</si>
  <si>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</si>
  <si>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</si>
  <si>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</si>
  <si>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</si>
  <si>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</si>
  <si>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</si>
  <si>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</si>
  <si>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</si>
  <si>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</si>
  <si>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</si>
  <si>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</si>
  <si>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</si>
  <si>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</si>
  <si>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</si>
  <si>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</si>
  <si>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</si>
  <si>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</si>
  <si>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</si>
  <si>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</si>
  <si>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</si>
  <si>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</si>
  <si>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</si>
  <si>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</si>
  <si>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</si>
  <si>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</si>
  <si>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</si>
  <si>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</si>
  <si>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</si>
  <si>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</si>
  <si>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</si>
  <si>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</si>
  <si>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</si>
  <si>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</si>
  <si>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</si>
  <si>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</si>
  <si>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</si>
  <si>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</si>
  <si>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</si>
  <si>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</si>
  <si>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</si>
  <si>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</si>
  <si>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</si>
  <si>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</si>
  <si>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</si>
  <si>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</si>
  <si>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</si>
  <si>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</si>
  <si>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</si>
  <si>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</si>
  <si>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</si>
  <si>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</si>
  <si>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</si>
  <si>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</si>
  <si>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</si>
  <si>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</si>
  <si>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</si>
  <si>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</si>
  <si>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</si>
  <si>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</si>
  <si>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</si>
  <si>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</si>
  <si>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</si>
  <si>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</si>
  <si>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</si>
  <si>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</si>
  <si>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</si>
  <si>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</si>
  <si>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</si>
  <si>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</si>
  <si>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</si>
  <si>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</si>
  <si>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</si>
  <si>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</si>
  <si>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</si>
  <si>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</si>
  <si>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</si>
  <si>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</si>
  <si>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</si>
  <si>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</si>
  <si>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</si>
  <si>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</si>
  <si>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</si>
  <si>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</si>
  <si>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</si>
  <si>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</si>
  <si>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</si>
  <si>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</si>
  <si>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</si>
  <si>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</si>
  <si>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</si>
  <si>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</si>
  <si>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</si>
  <si>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</si>
  <si>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</si>
  <si>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</si>
  <si>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</si>
  <si>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</si>
  <si>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</si>
  <si>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</si>
  <si>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</si>
  <si>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</si>
  <si>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</si>
  <si>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</si>
  <si>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</si>
  <si>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</si>
  <si>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</si>
  <si>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</si>
  <si>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</si>
  <si>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</si>
  <si>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</si>
  <si>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</si>
  <si>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</si>
  <si>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</si>
  <si>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</si>
  <si>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</si>
  <si>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</si>
  <si>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</si>
  <si>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</si>
  <si>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</si>
  <si>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</si>
  <si>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</si>
  <si>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</si>
  <si>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</si>
  <si>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</si>
  <si>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</si>
  <si>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</si>
  <si>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</si>
  <si>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</si>
  <si>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</si>
  <si>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</si>
  <si>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</si>
  <si>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</si>
  <si>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</si>
  <si>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</si>
  <si>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</si>
  <si>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</si>
  <si>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</si>
  <si>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</si>
  <si>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</si>
  <si>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</si>
  <si>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</si>
  <si>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</si>
  <si>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</si>
  <si>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</si>
  <si>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</si>
  <si>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</si>
  <si>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</si>
  <si>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</si>
  <si>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</si>
  <si>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</si>
  <si>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</si>
  <si>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</si>
  <si>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</si>
  <si>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</si>
  <si>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</si>
  <si>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</si>
  <si>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</si>
  <si>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</si>
  <si>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</si>
  <si>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</si>
  <si>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</si>
  <si>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</si>
  <si>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</si>
  <si>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</si>
  <si>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</si>
  <si>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</si>
  <si>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</si>
  <si>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</si>
  <si>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</si>
  <si>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</si>
  <si>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</si>
  <si>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</si>
  <si>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</si>
  <si>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</si>
  <si>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</si>
  <si>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</si>
  <si>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</si>
  <si>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</si>
  <si>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</si>
  <si>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</si>
  <si>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</si>
  <si>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</si>
  <si>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</si>
  <si>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</si>
  <si>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</si>
  <si>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</si>
  <si>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</si>
  <si>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</si>
  <si>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</si>
  <si>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</si>
  <si>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</si>
  <si>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</si>
  <si>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</si>
  <si>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</si>
  <si>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</si>
  <si>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</si>
  <si>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</si>
  <si>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</si>
  <si>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</si>
  <si>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</si>
  <si>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</si>
  <si>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</si>
  <si>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</si>
  <si>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</si>
  <si>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</si>
  <si>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</si>
  <si>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</si>
  <si>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</si>
  <si>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</si>
  <si>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</si>
  <si>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</si>
  <si>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</si>
  <si>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</si>
  <si>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</si>
  <si>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</si>
  <si>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</si>
  <si>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</si>
  <si>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</si>
  <si>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</si>
  <si>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</si>
  <si>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</si>
  <si>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</si>
  <si>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</si>
  <si>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</si>
  <si>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</si>
  <si>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</si>
  <si>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</si>
  <si>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</si>
  <si>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</si>
  <si>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</si>
  <si>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</si>
  <si>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</si>
  <si>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</si>
  <si>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</si>
  <si>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</si>
  <si>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</si>
  <si>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</si>
  <si>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</si>
  <si>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</si>
  <si>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</si>
  <si>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</si>
  <si>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</si>
  <si>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</si>
  <si>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</si>
  <si>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</si>
  <si>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</si>
  <si>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</si>
  <si>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</si>
  <si>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</si>
  <si>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</si>
  <si>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</si>
  <si>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</si>
  <si>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</si>
  <si>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</si>
  <si>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</si>
  <si>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</si>
  <si>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</si>
  <si>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</si>
  <si>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</si>
  <si>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</si>
  <si>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</si>
  <si>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</si>
  <si>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</si>
  <si>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</si>
  <si>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</si>
  <si>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</si>
  <si>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</si>
  <si>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</si>
  <si>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</si>
  <si>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</si>
  <si>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</si>
  <si>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</si>
  <si>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</si>
  <si>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</si>
  <si>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</si>
  <si>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</si>
  <si>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</si>
  <si>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</si>
  <si>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</si>
  <si>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</si>
  <si>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</si>
  <si>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</si>
  <si>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</si>
  <si>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</si>
  <si>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</si>
  <si>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</si>
  <si>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</si>
  <si>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</si>
  <si>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</si>
  <si>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</si>
  <si>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</si>
  <si>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</si>
  <si>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</si>
  <si>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</si>
  <si>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</si>
  <si>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</si>
  <si>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</si>
  <si>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</si>
  <si>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</si>
  <si>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</si>
  <si>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</si>
  <si>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</si>
  <si>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</si>
  <si>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</si>
  <si>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</si>
  <si>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</si>
  <si>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</si>
  <si>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</si>
  <si>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</si>
  <si>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</si>
  <si>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</si>
  <si>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</si>
  <si>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</si>
  <si>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</si>
  <si>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</si>
  <si>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</si>
  <si>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</si>
  <si>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</si>
  <si>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</si>
  <si>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</si>
  <si>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</si>
  <si>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</si>
  <si>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</si>
  <si>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</si>
  <si>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</si>
  <si>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</si>
  <si>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</si>
  <si>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</si>
  <si>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</si>
  <si>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</si>
  <si>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</si>
  <si>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</si>
  <si>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</si>
  <si>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</si>
  <si>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</si>
  <si>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</si>
  <si>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</si>
  <si>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</si>
  <si>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</si>
  <si>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</si>
  <si>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</si>
  <si>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</si>
  <si>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</si>
  <si>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</si>
  <si>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</si>
  <si>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</si>
  <si>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</si>
  <si>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</si>
  <si>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</si>
  <si>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</si>
  <si>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</si>
  <si>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</si>
  <si>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</si>
  <si>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</si>
  <si>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</si>
  <si>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</si>
  <si>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</si>
  <si>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</si>
  <si>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</si>
  <si>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</si>
  <si>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</si>
  <si>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</si>
  <si>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</si>
  <si>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</si>
  <si>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</si>
  <si>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</si>
  <si>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</si>
  <si>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</si>
  <si>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</si>
  <si>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</si>
  <si>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</si>
  <si>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</si>
  <si>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</si>
  <si>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</si>
  <si>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</si>
  <si>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</si>
  <si>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</si>
  <si>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</si>
  <si>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</si>
  <si>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</si>
  <si>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</si>
  <si>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</si>
  <si>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</si>
  <si>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</si>
  <si>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</si>
  <si>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</si>
  <si>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</si>
  <si>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</si>
  <si>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</si>
  <si>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</si>
  <si>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</si>
  <si>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</si>
  <si>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</si>
  <si>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</si>
  <si>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</si>
  <si>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</si>
  <si>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</si>
  <si>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</si>
  <si>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</si>
  <si>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</si>
  <si>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</si>
  <si>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</si>
  <si>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</si>
  <si>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</si>
  <si>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</si>
  <si>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</si>
  <si>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</si>
  <si>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</si>
  <si>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</si>
  <si>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</si>
  <si>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</si>
  <si>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</si>
  <si>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</si>
  <si>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</si>
  <si>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</si>
  <si>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</si>
  <si>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</si>
  <si>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</si>
  <si>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</si>
  <si>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</si>
  <si>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</si>
  <si>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</si>
  <si>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</si>
  <si>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</si>
  <si>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</si>
  <si>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</si>
  <si>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</si>
  <si>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</si>
  <si>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</si>
  <si>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</si>
  <si>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</si>
  <si>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</si>
  <si>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</si>
  <si>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</si>
  <si>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</si>
  <si>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</si>
  <si>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</si>
  <si>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</si>
  <si>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</si>
  <si>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</si>
  <si>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</si>
  <si>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</si>
  <si>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</si>
  <si>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</si>
  <si>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</si>
  <si>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</si>
  <si>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</si>
  <si>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</si>
  <si>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</si>
  <si>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</si>
  <si>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</si>
  <si>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</si>
  <si>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</si>
  <si>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</si>
  <si>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</si>
  <si>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</si>
  <si>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</si>
  <si>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</si>
  <si>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</si>
  <si>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</si>
  <si>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</si>
  <si>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</si>
  <si>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</si>
  <si>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</si>
  <si>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</si>
  <si>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</si>
  <si>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</si>
  <si>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</si>
  <si>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</si>
  <si>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</si>
  <si>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</si>
  <si>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</si>
  <si>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</si>
  <si>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</si>
  <si>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</si>
  <si>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</si>
  <si>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</si>
  <si>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</si>
  <si>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</si>
  <si>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</si>
  <si>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</si>
  <si>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</si>
  <si>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</si>
  <si>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</si>
  <si>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</si>
  <si>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</si>
  <si>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</si>
  <si>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</si>
  <si>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</si>
  <si>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</si>
  <si>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</si>
  <si>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</si>
  <si>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</si>
  <si>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</si>
  <si>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</si>
  <si>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</si>
  <si>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</si>
  <si>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</si>
  <si>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</si>
  <si>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</si>
  <si>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</si>
  <si>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</si>
  <si>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</si>
  <si>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</si>
  <si>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</si>
  <si>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</si>
  <si>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</si>
  <si>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</si>
  <si>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</si>
  <si>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</si>
  <si>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</si>
  <si>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</si>
  <si>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</si>
  <si>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</si>
  <si>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</si>
  <si>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</si>
  <si>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</si>
  <si>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</si>
  <si>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</si>
  <si>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</si>
  <si>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</si>
  <si>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</si>
  <si>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</si>
  <si>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</si>
  <si>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</si>
  <si>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</si>
  <si>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</si>
  <si>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</si>
  <si>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</si>
  <si>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</si>
  <si>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</si>
  <si>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</si>
  <si>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</si>
  <si>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</si>
  <si>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</si>
  <si>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</si>
  <si>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</si>
  <si>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</si>
  <si>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</si>
  <si>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</si>
  <si>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</si>
  <si>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</si>
  <si>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</si>
  <si>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</si>
  <si>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</si>
  <si>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</si>
  <si>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</si>
  <si>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</si>
  <si>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</si>
  <si>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</si>
  <si>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</si>
  <si>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</si>
  <si>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</si>
  <si>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</si>
  <si>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</si>
  <si>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</si>
  <si>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</si>
  <si>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</si>
  <si>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</si>
  <si>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</si>
  <si>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</si>
  <si>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</si>
  <si>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</si>
  <si>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</si>
  <si>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</si>
  <si>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</si>
  <si>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</si>
  <si>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</si>
  <si>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</si>
  <si>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</si>
  <si>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</si>
  <si>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</si>
  <si>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</si>
  <si>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</si>
  <si>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</si>
  <si>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</si>
  <si>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</si>
  <si>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</si>
  <si>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</si>
  <si>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</si>
  <si>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</si>
  <si>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</si>
  <si>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</si>
  <si>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</si>
  <si>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</si>
  <si>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</si>
  <si>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</si>
  <si>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</si>
  <si>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</si>
  <si>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</si>
  <si>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</si>
  <si>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</si>
  <si>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</si>
  <si>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</si>
  <si>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</si>
  <si>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</si>
  <si>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</si>
  <si>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</si>
  <si>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</si>
  <si>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</si>
  <si>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</si>
  <si>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</si>
  <si>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</si>
  <si>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</si>
  <si>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</si>
  <si>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</si>
  <si>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</si>
  <si>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</si>
  <si>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</si>
  <si>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</si>
  <si>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</si>
  <si>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</si>
  <si>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</si>
  <si>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</si>
  <si>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</si>
  <si>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</si>
  <si>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</si>
  <si>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</si>
  <si>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</si>
  <si>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</si>
  <si>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</si>
  <si>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</si>
  <si>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</si>
  <si>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</si>
  <si>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</si>
  <si>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</si>
  <si>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</si>
  <si>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</si>
  <si>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</si>
  <si>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</si>
  <si>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</si>
  <si>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</si>
  <si>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</si>
  <si>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</si>
  <si>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</si>
  <si>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</si>
  <si>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</si>
  <si>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</si>
  <si>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</si>
  <si>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</si>
  <si>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</si>
  <si>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</si>
  <si>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</si>
  <si>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</si>
  <si>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</si>
  <si>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</si>
  <si>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</si>
  <si>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</si>
  <si>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</si>
  <si>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</si>
  <si>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</si>
  <si>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</si>
  <si>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</si>
  <si>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</si>
  <si>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</si>
  <si>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</si>
  <si>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</si>
  <si>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</si>
  <si>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</si>
  <si>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</si>
  <si>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</si>
  <si>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</si>
  <si>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</si>
  <si>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</si>
  <si>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</si>
  <si>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</si>
  <si>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</si>
  <si>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</si>
  <si>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</si>
  <si>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</si>
  <si>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</si>
  <si>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</si>
  <si>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</si>
  <si>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</si>
  <si>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</si>
  <si>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</si>
  <si>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</si>
  <si>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</si>
  <si>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</si>
  <si>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</si>
  <si>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</si>
  <si>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</si>
  <si>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</si>
  <si>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</si>
  <si>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</si>
  <si>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</si>
  <si>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</si>
  <si>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</si>
  <si>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</si>
  <si>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</si>
  <si>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</si>
  <si>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</si>
  <si>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</si>
  <si>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</si>
  <si>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</si>
  <si>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</si>
  <si>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</si>
  <si>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</si>
  <si>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</si>
  <si>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</si>
  <si>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</si>
  <si>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</si>
  <si>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</si>
  <si>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</si>
  <si>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</si>
  <si>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</si>
  <si>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</si>
  <si>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</si>
  <si>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</si>
  <si>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</si>
  <si>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</si>
  <si>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</si>
  <si>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</si>
  <si>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</si>
  <si>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</si>
  <si>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</si>
  <si>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</si>
  <si>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</si>
  <si>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</si>
  <si>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</si>
  <si>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</si>
  <si>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</si>
  <si>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</si>
  <si>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</si>
  <si>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</si>
  <si>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</si>
  <si>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</si>
  <si>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</si>
  <si>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</si>
  <si>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</si>
  <si>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</si>
  <si>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</si>
  <si>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</si>
  <si>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</si>
  <si>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</si>
  <si>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</si>
  <si>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</si>
  <si>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</si>
  <si>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</si>
  <si>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</si>
  <si>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</si>
  <si>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</si>
  <si>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</si>
  <si>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</si>
  <si>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</si>
  <si>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</si>
  <si>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</si>
  <si>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</si>
  <si>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</si>
  <si>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</si>
  <si>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</si>
  <si>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</si>
  <si>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</si>
  <si>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</si>
  <si>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</si>
  <si>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</si>
  <si>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</si>
  <si>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</si>
  <si>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</si>
  <si>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</si>
  <si>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</si>
  <si>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</si>
  <si>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</si>
  <si>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</si>
  <si>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</si>
  <si>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</si>
  <si>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</si>
  <si>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</si>
  <si>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</si>
  <si>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</si>
  <si>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</si>
  <si>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</si>
  <si>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</si>
  <si>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</si>
  <si>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</si>
  <si>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</si>
  <si>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</si>
  <si>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</si>
  <si>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</si>
  <si>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</si>
  <si>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</si>
  <si>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</si>
  <si>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</si>
  <si>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</si>
  <si>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</si>
  <si>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</si>
  <si>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</si>
  <si>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</si>
  <si>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</si>
  <si>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</si>
  <si>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</si>
  <si>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</si>
  <si>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</si>
  <si>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</si>
  <si>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</si>
  <si>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</si>
  <si>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</si>
  <si>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</si>
  <si>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</si>
  <si>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</si>
  <si>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</si>
  <si>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</si>
  <si>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</si>
  <si>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</si>
  <si>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</si>
  <si>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</si>
  <si>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</si>
  <si>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</si>
  <si>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</si>
  <si>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</si>
  <si>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</si>
  <si>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</si>
  <si>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</si>
  <si>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</si>
  <si>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</si>
  <si>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</si>
  <si>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</si>
  <si>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</si>
  <si>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</si>
  <si>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</si>
  <si>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</si>
  <si>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</si>
  <si>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</si>
  <si>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</si>
  <si>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</si>
  <si>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</si>
  <si>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</si>
  <si>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</si>
  <si>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</si>
  <si>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</si>
  <si>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</si>
  <si>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</si>
  <si>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</si>
  <si>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</si>
  <si>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</si>
  <si>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</si>
  <si>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</si>
  <si>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</si>
  <si>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</si>
  <si>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</si>
  <si>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</si>
  <si>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</si>
  <si>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</si>
  <si>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</si>
  <si>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</si>
  <si>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</si>
  <si>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</si>
  <si>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</si>
  <si>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</si>
  <si>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</si>
  <si>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</si>
  <si>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</si>
  <si>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</si>
  <si>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</si>
  <si>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</si>
  <si>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</si>
  <si>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</si>
  <si>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</si>
  <si>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</si>
  <si>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</si>
  <si>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</si>
  <si>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</si>
  <si>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</si>
  <si>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</si>
  <si>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</si>
  <si>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</si>
  <si>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</si>
  <si>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</si>
  <si>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</si>
  <si>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</si>
  <si>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</si>
  <si>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</si>
  <si>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</si>
  <si>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</si>
  <si>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</si>
  <si>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</si>
  <si>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</si>
  <si>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</si>
  <si>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</si>
  <si>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</si>
  <si>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</si>
  <si>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</si>
  <si>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</si>
  <si>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</si>
  <si>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</si>
  <si>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</si>
  <si>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</si>
  <si>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</si>
  <si>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</si>
  <si>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</si>
  <si>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</si>
  <si>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</si>
  <si>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</si>
  <si>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</si>
  <si>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</si>
  <si>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</si>
  <si>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</si>
  <si>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</si>
  <si>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</si>
  <si>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</si>
  <si>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</si>
  <si>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</si>
  <si>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</si>
  <si>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</si>
  <si>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</si>
  <si>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</si>
  <si>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</si>
  <si>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</si>
  <si>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</si>
  <si>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</si>
  <si>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</si>
  <si>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</si>
  <si>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</si>
  <si>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</si>
  <si>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</si>
  <si>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</si>
  <si>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</si>
  <si>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</si>
  <si>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</si>
  <si>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</si>
  <si>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</si>
  <si>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</si>
  <si>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</si>
  <si>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</si>
  <si>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</si>
  <si>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</si>
  <si>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</si>
  <si>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</si>
  <si>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</si>
  <si>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</si>
  <si>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</si>
  <si>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</si>
  <si>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</si>
  <si>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</si>
  <si>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</si>
  <si>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</si>
  <si>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</si>
  <si>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</si>
  <si>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</si>
  <si>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</si>
  <si>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</si>
  <si>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</si>
  <si>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</si>
  <si>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</si>
  <si>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</si>
  <si>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</si>
  <si>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</si>
  <si>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</si>
  <si>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</si>
  <si>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</si>
  <si>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</si>
  <si>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</si>
  <si>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</si>
  <si>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</si>
  <si>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</si>
  <si>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</si>
  <si>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</si>
  <si>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</si>
  <si>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</si>
  <si>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</si>
  <si>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</si>
  <si>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</si>
  <si>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</si>
  <si>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</si>
  <si>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</si>
  <si>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</si>
  <si>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</si>
  <si>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</si>
  <si>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</si>
  <si>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</si>
  <si>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</si>
  <si>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</si>
  <si>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</si>
  <si>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</si>
  <si>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</si>
  <si>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</si>
  <si>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</si>
  <si>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</si>
  <si>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</si>
  <si>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</si>
  <si>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</si>
  <si>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</si>
  <si>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</si>
  <si>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</si>
  <si>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</si>
  <si>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</si>
  <si>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</si>
  <si>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</si>
  <si>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</si>
  <si>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</si>
  <si>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</si>
  <si>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</si>
  <si>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</si>
  <si>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</si>
  <si>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</si>
  <si>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</si>
  <si>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</si>
  <si>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</si>
  <si>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</si>
  <si>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</si>
  <si>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</si>
  <si>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</si>
  <si>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</si>
  <si>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</si>
  <si>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</si>
  <si>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</si>
  <si>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</si>
  <si>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</si>
  <si>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</si>
  <si>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</si>
  <si>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</si>
  <si>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</si>
  <si>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</si>
  <si>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</si>
  <si>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</si>
  <si>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</si>
  <si>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</si>
  <si>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</si>
  <si>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</si>
  <si>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</si>
  <si>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</si>
  <si>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</si>
  <si>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</si>
  <si>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</si>
  <si>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</si>
  <si>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</si>
  <si>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</si>
  <si>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</si>
  <si>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</si>
  <si>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</si>
  <si>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</si>
  <si>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</si>
  <si>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</si>
  <si>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</si>
  <si>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</si>
  <si>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</si>
  <si>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</si>
  <si>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</si>
  <si>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</si>
  <si>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</si>
  <si>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</si>
  <si>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</si>
  <si>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</si>
  <si>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</si>
  <si>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</si>
  <si>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</si>
  <si>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</si>
  <si>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</si>
  <si>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</si>
  <si>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</si>
  <si>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</si>
  <si>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</si>
  <si>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</si>
  <si>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</si>
  <si>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</si>
  <si>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</si>
  <si>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</si>
  <si>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</si>
  <si>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</si>
  <si>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</si>
  <si>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</si>
  <si>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</si>
  <si>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</si>
  <si>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</si>
  <si>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</si>
  <si>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</si>
  <si>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</si>
  <si>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</si>
  <si>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</si>
  <si>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</si>
  <si>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</si>
  <si>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</si>
  <si>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</si>
  <si>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</si>
  <si>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</si>
  <si>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</si>
  <si>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</si>
  <si>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</si>
  <si>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</si>
  <si>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</si>
  <si>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</si>
  <si>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</si>
  <si>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</si>
  <si>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</si>
  <si>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</si>
  <si>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</si>
  <si>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</si>
  <si>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</si>
  <si>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</si>
  <si>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</si>
  <si>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</si>
  <si>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</si>
  <si>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</si>
  <si>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</si>
  <si>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</si>
  <si>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</si>
  <si>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</si>
  <si>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</si>
  <si>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</si>
  <si>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</si>
  <si>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</si>
  <si>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</si>
  <si>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</si>
  <si>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</si>
  <si>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</si>
  <si>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</si>
  <si>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</si>
  <si>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</si>
  <si>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</si>
  <si>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</si>
  <si>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</si>
  <si>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</si>
  <si>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</si>
  <si>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</si>
  <si>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</si>
  <si>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</si>
  <si>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</si>
  <si>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</si>
  <si>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</si>
  <si>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</si>
  <si>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</si>
  <si>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</si>
  <si>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</si>
  <si>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</si>
  <si>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</si>
  <si>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</si>
  <si>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</si>
  <si>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</si>
  <si>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</si>
  <si>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</si>
  <si>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</si>
  <si>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</si>
  <si>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</si>
  <si>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</si>
  <si>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</si>
  <si>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</si>
  <si>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</si>
  <si>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</si>
  <si>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</si>
  <si>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</si>
  <si>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</si>
  <si>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</si>
  <si>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</si>
  <si>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</si>
  <si>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</si>
  <si>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</si>
  <si>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</si>
  <si>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</si>
  <si>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</si>
  <si>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</si>
  <si>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</si>
  <si>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</si>
  <si>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</si>
  <si>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</si>
  <si>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</si>
  <si>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</si>
  <si>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</si>
  <si>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</si>
  <si>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</si>
  <si>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</si>
  <si>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</si>
  <si>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</si>
  <si>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</si>
  <si>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</si>
  <si>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</si>
  <si>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</si>
  <si>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</si>
  <si>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</si>
  <si>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</si>
  <si>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</si>
  <si>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</si>
  <si>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</si>
  <si>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</si>
  <si>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</si>
  <si>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</si>
  <si>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</si>
  <si>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</si>
  <si>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</si>
  <si>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</si>
  <si>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</si>
  <si>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</si>
  <si>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</si>
  <si>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</si>
  <si>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</si>
  <si>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</si>
  <si>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</si>
  <si>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</si>
  <si>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</si>
  <si>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</si>
  <si>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</si>
  <si>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</si>
  <si>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</si>
  <si>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</si>
  <si>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</si>
  <si>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</si>
  <si>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</si>
  <si>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</si>
  <si>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</si>
  <si>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</si>
  <si>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</si>
  <si>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</si>
  <si>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</si>
  <si>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</si>
  <si>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</si>
  <si>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</si>
  <si>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</si>
  <si>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</si>
  <si>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</si>
  <si>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</si>
  <si>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</si>
  <si>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</si>
  <si>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</si>
  <si>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</si>
  <si>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</si>
  <si>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</si>
  <si>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</si>
  <si>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</si>
  <si>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</si>
  <si>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</si>
  <si>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</si>
  <si>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</si>
  <si>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</si>
  <si>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</si>
  <si>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</si>
  <si>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</si>
  <si>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</si>
  <si>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</si>
  <si>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</si>
  <si>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</si>
  <si>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</si>
  <si>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</si>
  <si>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</si>
  <si>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</si>
  <si>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</si>
  <si>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</si>
  <si>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</si>
  <si>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</si>
  <si>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</si>
  <si>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</si>
  <si>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</si>
  <si>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</si>
  <si>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</si>
  <si>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</si>
  <si>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</si>
  <si>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</si>
  <si>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</si>
  <si>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</si>
  <si>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</si>
  <si>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</si>
  <si>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</si>
  <si>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</si>
  <si>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</si>
  <si>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</si>
  <si>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</si>
  <si>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</si>
  <si>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</si>
  <si>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</si>
  <si>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</si>
  <si>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</si>
  <si>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</si>
  <si>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</si>
  <si>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</si>
  <si>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</si>
  <si>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</si>
  <si>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</si>
  <si>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</si>
  <si>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</si>
  <si>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</si>
  <si>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</si>
  <si>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</si>
  <si>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</si>
  <si>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</si>
  <si>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</si>
  <si>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</si>
  <si>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</si>
  <si>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</si>
  <si>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</si>
  <si>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</si>
  <si>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</si>
  <si>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</si>
  <si>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</si>
  <si>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</si>
  <si>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</si>
  <si>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</si>
  <si>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</si>
  <si>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</si>
  <si>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</si>
  <si>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</si>
  <si>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</si>
  <si>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</si>
  <si>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</si>
  <si>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</si>
  <si>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</si>
  <si>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</si>
  <si>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</si>
  <si>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</si>
  <si>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</si>
  <si>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</si>
  <si>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</si>
  <si>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</si>
  <si>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</si>
  <si>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</si>
  <si>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</si>
  <si>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</si>
  <si>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</si>
  <si>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</si>
  <si>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</si>
  <si>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</si>
  <si>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</si>
  <si>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</si>
  <si>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</si>
  <si>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</si>
  <si>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</si>
  <si>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</si>
  <si>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</si>
  <si>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</si>
  <si>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</si>
  <si>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</si>
  <si>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</si>
  <si>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</si>
  <si>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</si>
  <si>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</si>
  <si>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</si>
  <si>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</si>
  <si>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</si>
  <si>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</si>
  <si>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</si>
  <si>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</si>
  <si>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</si>
  <si>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</si>
  <si>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</si>
  <si>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</si>
  <si>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</si>
  <si>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</si>
  <si>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</si>
  <si>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</si>
  <si>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</si>
  <si>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</si>
  <si>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</si>
  <si>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</si>
  <si>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</si>
  <si>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</si>
  <si>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</si>
  <si>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</si>
  <si>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</si>
  <si>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</si>
  <si>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</si>
  <si>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</si>
  <si>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</si>
  <si>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</si>
  <si>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</si>
  <si>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</si>
  <si>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</si>
  <si>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</si>
  <si>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</si>
  <si>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</si>
  <si>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</si>
  <si>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</si>
  <si>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</si>
  <si>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</si>
  <si>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</si>
  <si>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</si>
  <si>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</si>
  <si>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</si>
  <si>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</si>
  <si>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</si>
  <si>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</si>
  <si>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</si>
  <si>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</si>
  <si>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</si>
  <si>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</si>
  <si>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</si>
  <si>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</si>
  <si>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</si>
  <si>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</si>
  <si>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</si>
  <si>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</si>
  <si>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</si>
  <si>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</si>
  <si>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</si>
  <si>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</si>
  <si>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</si>
  <si>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</si>
  <si>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</si>
  <si>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</si>
  <si>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</si>
  <si>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</si>
  <si>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</si>
  <si>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</si>
  <si>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</si>
  <si>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</si>
  <si>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</si>
  <si>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</si>
  <si>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</si>
  <si>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</si>
  <si>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</si>
  <si>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</si>
  <si>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</si>
  <si>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</si>
  <si>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</si>
  <si>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</si>
  <si>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</si>
  <si>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</si>
  <si>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</si>
  <si>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</si>
  <si>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</si>
  <si>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</si>
  <si>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</si>
  <si>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</si>
  <si>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</si>
  <si>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</si>
  <si>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</si>
  <si>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</si>
  <si>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</si>
  <si>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</si>
  <si>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</si>
  <si>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</si>
  <si>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</si>
  <si>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</si>
  <si>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</si>
  <si>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</si>
  <si>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</si>
  <si>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</si>
  <si>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</si>
  <si>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</si>
  <si>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</si>
  <si>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</si>
  <si>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</si>
  <si>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</si>
  <si>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</si>
  <si>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</si>
  <si>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</si>
  <si>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</si>
  <si>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</si>
  <si>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</si>
  <si>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</si>
  <si>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</si>
  <si>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</si>
  <si>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</si>
  <si>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</si>
  <si>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</si>
  <si>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</si>
  <si>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</si>
  <si>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</si>
  <si>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</si>
  <si>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</si>
  <si>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</si>
  <si>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</si>
  <si>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</si>
  <si>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</si>
  <si>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</si>
  <si>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</si>
  <si>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</si>
  <si>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</si>
  <si>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</si>
  <si>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</si>
  <si>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</si>
  <si>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</si>
  <si>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</si>
  <si>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</si>
  <si>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</si>
  <si>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</si>
  <si>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</si>
  <si>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</si>
  <si>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</si>
  <si>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</si>
  <si>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</si>
  <si>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</si>
  <si>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</si>
  <si>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</si>
  <si>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</si>
  <si>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</si>
  <si>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</si>
  <si>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</si>
  <si>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</si>
  <si>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</si>
  <si>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</si>
  <si>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</si>
  <si>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</si>
  <si>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</si>
  <si>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</si>
  <si>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</si>
  <si>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</si>
  <si>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</si>
  <si>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</si>
  <si>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</si>
  <si>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</si>
  <si>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</si>
  <si>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</si>
  <si>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</si>
  <si>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</si>
  <si>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</si>
  <si>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</si>
  <si>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</si>
  <si>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</si>
  <si>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</si>
  <si>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</si>
  <si>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</si>
  <si>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</si>
  <si>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</si>
  <si>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</si>
  <si>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</si>
  <si>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</si>
  <si>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</si>
  <si>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</si>
  <si>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</si>
  <si>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</si>
  <si>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</si>
  <si>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</si>
  <si>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</si>
  <si>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</si>
  <si>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</si>
  <si>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</si>
  <si>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</si>
  <si>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</si>
  <si>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</si>
  <si>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</si>
  <si>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</si>
  <si>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</si>
  <si>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</si>
  <si>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</si>
  <si>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</si>
  <si>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</si>
  <si>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</si>
  <si>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</si>
  <si>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</si>
  <si>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</si>
  <si>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</si>
  <si>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</si>
  <si>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</si>
  <si>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</si>
  <si>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</si>
  <si>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</si>
  <si>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</si>
  <si>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</si>
  <si>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</si>
  <si>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</si>
  <si>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</si>
  <si>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</si>
  <si>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</si>
  <si>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</si>
  <si>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</si>
  <si>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</si>
  <si>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</si>
  <si>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</si>
  <si>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</si>
  <si>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</si>
  <si>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</si>
  <si>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</si>
  <si>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</si>
  <si>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</si>
  <si>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</si>
  <si>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</si>
  <si>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</si>
  <si>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</si>
  <si>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</si>
  <si>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</si>
  <si>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</si>
  <si>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</si>
  <si>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</si>
  <si>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</si>
  <si>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</si>
  <si>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</si>
  <si>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</si>
  <si>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</si>
  <si>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</si>
  <si>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</si>
  <si>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</si>
  <si>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</si>
  <si>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</si>
  <si>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</si>
  <si>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</si>
  <si>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</si>
  <si>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</si>
  <si>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</si>
  <si>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</si>
  <si>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</si>
  <si>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</si>
  <si>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</si>
  <si>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</si>
  <si>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</si>
  <si>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</si>
  <si>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</si>
  <si>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</si>
  <si>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</si>
  <si>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</si>
  <si>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</si>
  <si>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</si>
  <si>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</si>
  <si>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</si>
  <si>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</si>
  <si>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</si>
  <si>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</si>
  <si>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</si>
  <si>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</si>
  <si>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</si>
  <si>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</si>
  <si>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</si>
  <si>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</si>
  <si>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</si>
  <si>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</si>
  <si>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</si>
  <si>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</si>
  <si>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</si>
  <si>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</si>
  <si>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</si>
  <si>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</si>
  <si>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</si>
  <si>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</si>
  <si>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</si>
  <si>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</si>
  <si>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</si>
  <si>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</si>
  <si>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</si>
  <si>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</si>
  <si>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</si>
  <si>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</si>
  <si>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</si>
  <si>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</si>
  <si>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</si>
  <si>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</si>
  <si>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</si>
  <si>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</si>
  <si>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</si>
  <si>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</si>
  <si>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</si>
  <si>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</si>
  <si>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</si>
  <si>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</si>
  <si>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</si>
  <si>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</si>
  <si>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</si>
  <si>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</si>
  <si>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</si>
  <si>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</si>
  <si>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</si>
  <si>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</si>
  <si>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</si>
  <si>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</si>
  <si>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</si>
  <si>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</si>
  <si>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</si>
  <si>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</si>
  <si>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</si>
  <si>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</si>
  <si>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</si>
  <si>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</si>
  <si>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</si>
  <si>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</si>
  <si>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</si>
  <si>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</si>
  <si>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</si>
  <si>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</si>
  <si>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</si>
  <si>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</si>
  <si>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</si>
  <si>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</si>
  <si>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</si>
  <si>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</si>
  <si>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</si>
  <si>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</si>
  <si>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</si>
  <si>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</si>
  <si>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</si>
  <si>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</si>
  <si>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</si>
  <si>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</si>
  <si>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</si>
  <si>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</si>
  <si>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</si>
  <si>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</si>
  <si>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</si>
  <si>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</si>
  <si>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</si>
  <si>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</si>
  <si>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</si>
  <si>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</si>
  <si>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</si>
  <si>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</si>
  <si>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</si>
  <si>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</si>
  <si>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</si>
  <si>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</si>
  <si>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</si>
  <si>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</si>
  <si>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</si>
  <si>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</si>
  <si>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</si>
  <si>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</si>
  <si>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</si>
  <si>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</si>
  <si>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</si>
  <si>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</si>
  <si>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</si>
  <si>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</si>
  <si>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</si>
  <si>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</si>
  <si>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</si>
  <si>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</si>
  <si>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</si>
  <si>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</si>
  <si>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</si>
  <si>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</si>
  <si>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</si>
  <si>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</si>
  <si>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</si>
  <si>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</si>
  <si>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</si>
  <si>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</si>
  <si>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</si>
  <si>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</si>
  <si>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</si>
  <si>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</si>
  <si>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</si>
  <si>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</si>
  <si>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</si>
  <si>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</si>
  <si>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</si>
  <si>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</si>
  <si>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</si>
  <si>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</si>
  <si>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</si>
  <si>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</si>
  <si>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</si>
  <si>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</si>
  <si>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</si>
  <si>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</si>
  <si>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</si>
  <si>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</si>
  <si>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</si>
  <si>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</si>
  <si>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</si>
  <si>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</si>
  <si>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</si>
  <si>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</si>
  <si>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</si>
  <si>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</si>
  <si>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</si>
  <si>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</si>
  <si>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</si>
  <si>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</si>
  <si>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</si>
  <si>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</si>
  <si>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</si>
  <si>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</si>
  <si>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</si>
  <si>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</si>
  <si>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</si>
  <si>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</si>
  <si>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</si>
  <si>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</si>
  <si>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</si>
  <si>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</si>
  <si>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</si>
  <si>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</si>
  <si>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</si>
  <si>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</si>
  <si>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</si>
  <si>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</si>
  <si>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</si>
  <si>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</si>
  <si>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</si>
  <si>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</si>
  <si>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</si>
  <si>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</si>
  <si>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</si>
  <si>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</si>
  <si>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</si>
  <si>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</si>
  <si>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</si>
  <si>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</si>
  <si>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</si>
  <si>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</si>
  <si>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</si>
  <si>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</si>
  <si>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</si>
  <si>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</si>
  <si>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</si>
  <si>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</si>
  <si>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</si>
  <si>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</si>
  <si>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</si>
  <si>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</si>
  <si>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</si>
  <si>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</si>
  <si>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</si>
  <si>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</si>
  <si>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</si>
  <si>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</si>
  <si>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</si>
  <si>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</si>
  <si>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</si>
  <si>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</si>
  <si>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</si>
  <si>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</si>
  <si>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</si>
  <si>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</si>
  <si>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</si>
  <si>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</si>
  <si>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</si>
  <si>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</si>
  <si>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</si>
  <si>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</si>
  <si>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</si>
  <si>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</si>
  <si>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</si>
  <si>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</si>
  <si>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</si>
  <si>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</si>
  <si>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</si>
  <si>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</si>
  <si>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</si>
  <si>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</si>
  <si>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</si>
  <si>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</si>
  <si>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</si>
  <si>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</si>
  <si>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</si>
  <si>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</si>
  <si>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</si>
  <si>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</si>
  <si>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</si>
  <si>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</si>
  <si>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</si>
  <si>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</si>
  <si>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</si>
  <si>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</si>
  <si>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</si>
  <si>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</si>
  <si>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</si>
  <si>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</si>
  <si>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</si>
  <si>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</si>
  <si>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</si>
  <si>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</si>
  <si>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</si>
  <si>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</si>
  <si>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</si>
  <si>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</si>
  <si>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</si>
  <si>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</si>
  <si>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</si>
  <si>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</si>
  <si>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</si>
  <si>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</si>
  <si>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</si>
  <si>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</si>
  <si>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</si>
  <si>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</si>
  <si>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</si>
  <si>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</si>
  <si>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</si>
  <si>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</si>
  <si>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</si>
  <si>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</si>
  <si>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</si>
  <si>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</si>
  <si>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</si>
  <si>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</si>
  <si>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</si>
  <si>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</si>
  <si>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</si>
  <si>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</si>
  <si>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</si>
  <si>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</si>
  <si>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</si>
  <si>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</si>
  <si>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</si>
  <si>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</si>
  <si>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</si>
  <si>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</si>
  <si>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</si>
  <si>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</si>
  <si>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</si>
  <si>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</si>
  <si>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</si>
  <si>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</si>
  <si>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</si>
  <si>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</si>
  <si>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</si>
  <si>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</si>
  <si>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</si>
  <si>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</si>
  <si>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</si>
  <si>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</si>
  <si>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</si>
  <si>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</si>
  <si>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</si>
  <si>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</si>
  <si>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</si>
  <si>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</si>
  <si>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</si>
  <si>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</si>
  <si>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</si>
  <si>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</si>
  <si>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</si>
  <si>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</si>
  <si>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</si>
  <si>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</si>
  <si>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</si>
  <si>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</si>
  <si>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</si>
  <si>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</si>
  <si>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</si>
  <si>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</si>
  <si>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</si>
  <si>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</si>
  <si>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</si>
  <si>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</si>
  <si>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</si>
  <si>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</si>
  <si>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</si>
  <si>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</si>
  <si>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</si>
  <si>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</si>
  <si>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</si>
  <si>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</si>
  <si>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</si>
  <si>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</si>
  <si>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</si>
  <si>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</si>
  <si>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</si>
  <si>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</si>
  <si>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</si>
  <si>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</si>
  <si>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</si>
  <si>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</si>
  <si>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</si>
  <si>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</si>
  <si>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</si>
  <si>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</si>
  <si>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</si>
  <si>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</si>
  <si>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</si>
  <si>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</si>
  <si>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</si>
  <si>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</si>
  <si>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</si>
  <si>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</si>
  <si>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</si>
  <si>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</si>
  <si>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</si>
  <si>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</si>
  <si>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</si>
  <si>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</si>
  <si>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</si>
  <si>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</si>
  <si>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</si>
  <si>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</si>
  <si>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</si>
  <si>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</si>
  <si>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</si>
  <si>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</si>
  <si>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</si>
  <si>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</si>
  <si>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</si>
  <si>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</si>
  <si>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</si>
  <si>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</si>
  <si>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</si>
  <si>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</si>
  <si>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</si>
  <si>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</si>
  <si>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</si>
  <si>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</si>
  <si>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</si>
  <si>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</si>
  <si>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</si>
  <si>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</si>
  <si>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</si>
  <si>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</si>
  <si>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</si>
  <si>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</si>
  <si>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</si>
  <si>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</si>
  <si>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</si>
  <si>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</si>
  <si>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</si>
  <si>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</si>
  <si>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</si>
  <si>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</si>
  <si>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</si>
  <si>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</si>
  <si>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</si>
  <si>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</si>
  <si>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</si>
  <si>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</si>
  <si>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</si>
  <si>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</si>
  <si>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</si>
  <si>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</si>
  <si>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</si>
  <si>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</si>
  <si>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</si>
  <si>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</si>
  <si>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</si>
  <si>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</si>
  <si>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</si>
  <si>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</si>
  <si>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</si>
  <si>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</si>
  <si>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</si>
  <si>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</si>
  <si>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</si>
  <si>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</si>
  <si>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</si>
  <si>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</si>
  <si>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</si>
  <si>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</si>
  <si>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</si>
  <si>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</si>
  <si>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</si>
  <si>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</si>
  <si>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</si>
  <si>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</si>
  <si>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</si>
  <si>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</si>
  <si>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</si>
  <si>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</si>
  <si>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</si>
  <si>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</si>
  <si>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</si>
  <si>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</si>
  <si>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</si>
  <si>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</si>
  <si>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</si>
  <si>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</si>
  <si>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</si>
  <si>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</si>
  <si>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</si>
  <si>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</si>
  <si>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</si>
  <si>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</si>
  <si>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</si>
  <si>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</si>
  <si>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</si>
  <si>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</si>
  <si>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</si>
  <si>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</si>
  <si>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</si>
  <si>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</si>
  <si>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</si>
  <si>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</si>
  <si>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</si>
  <si>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</si>
  <si>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</si>
  <si>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</si>
  <si>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</si>
  <si>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</si>
  <si>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</si>
  <si>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</si>
  <si>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</si>
  <si>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</si>
  <si>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</si>
  <si>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</si>
  <si>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</si>
  <si>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</si>
  <si>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</si>
  <si>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</si>
  <si>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</si>
  <si>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</si>
  <si>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</si>
  <si>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</si>
  <si>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</si>
  <si>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</si>
  <si>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</si>
  <si>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</si>
  <si>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</si>
  <si>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</si>
  <si>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</si>
  <si>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</si>
  <si>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</si>
  <si>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</si>
  <si>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</si>
  <si>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</si>
  <si>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</si>
  <si>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</si>
  <si>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</si>
  <si>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</si>
  <si>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</si>
  <si>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</si>
  <si>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</si>
  <si>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</si>
  <si>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</si>
  <si>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</si>
  <si>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</si>
  <si>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</si>
  <si>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</si>
  <si>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</si>
  <si>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</si>
  <si>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</si>
  <si>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</si>
  <si>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</si>
  <si>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</si>
  <si>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</si>
  <si>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</si>
  <si>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</si>
  <si>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</si>
  <si>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</si>
  <si>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</si>
  <si>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</si>
  <si>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</si>
  <si>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</si>
  <si>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</si>
  <si>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</si>
  <si>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</si>
  <si>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</si>
  <si>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</si>
  <si>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</si>
  <si>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</si>
  <si>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</si>
  <si>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</si>
  <si>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</si>
  <si>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</si>
  <si>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</si>
  <si>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</si>
  <si>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</si>
  <si>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</si>
  <si>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</si>
  <si>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</si>
  <si>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</si>
  <si>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</si>
  <si>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</si>
  <si>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</si>
  <si>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</si>
  <si>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</si>
  <si>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</si>
  <si>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</si>
  <si>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</si>
  <si>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</si>
  <si>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</si>
  <si>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</si>
  <si>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</si>
  <si>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</si>
  <si>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</si>
  <si>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</si>
  <si>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</si>
  <si>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</si>
  <si>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</si>
  <si>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</si>
  <si>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</si>
  <si>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</si>
  <si>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</si>
  <si>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</si>
  <si>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</si>
  <si>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</si>
  <si>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</si>
  <si>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</si>
  <si>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</si>
  <si>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</si>
  <si>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</si>
  <si>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</si>
  <si>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</si>
  <si>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</si>
  <si>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</si>
  <si>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</si>
  <si>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</si>
  <si>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</si>
  <si>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</si>
  <si>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</si>
  <si>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</si>
  <si>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</si>
  <si>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</si>
  <si>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</si>
  <si>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</si>
  <si>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</si>
  <si>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</si>
  <si>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</si>
  <si>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</si>
  <si>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</si>
  <si>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</si>
  <si>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</si>
  <si>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</si>
  <si>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</si>
  <si>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</si>
  <si>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</si>
  <si>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</si>
  <si>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</si>
  <si>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</si>
  <si>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</si>
  <si>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</si>
  <si>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</si>
  <si>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</si>
  <si>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</si>
  <si>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</si>
  <si>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</si>
  <si>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</si>
  <si>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</si>
  <si>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</si>
  <si>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</si>
  <si>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</si>
  <si>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</si>
  <si>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</si>
  <si>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</si>
  <si>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</si>
  <si>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</si>
  <si>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</si>
  <si>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</si>
  <si>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</si>
  <si>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</si>
  <si>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</si>
  <si>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</si>
  <si>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</si>
  <si>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</si>
  <si>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</si>
  <si>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</si>
  <si>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</si>
  <si>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</si>
  <si>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</si>
  <si>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</si>
  <si>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</si>
  <si>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</si>
  <si>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</si>
  <si>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</si>
  <si>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</si>
  <si>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</si>
  <si>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</si>
  <si>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</si>
  <si>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</si>
  <si>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</si>
  <si>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</si>
  <si>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</si>
  <si>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</si>
  <si>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</si>
  <si>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</si>
  <si>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</si>
  <si>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</si>
  <si>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</si>
  <si>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</si>
  <si>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</si>
  <si>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</si>
  <si>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</si>
  <si>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</si>
  <si>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</si>
  <si>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</si>
  <si>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</si>
  <si>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</si>
  <si>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</si>
  <si>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</si>
  <si>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</si>
  <si>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</si>
  <si>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</si>
  <si>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</si>
  <si>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</si>
  <si>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</si>
  <si>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</si>
  <si>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</si>
  <si>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</si>
  <si>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</si>
  <si>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</si>
  <si>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</si>
  <si>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</si>
  <si>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</si>
  <si>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</si>
  <si>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</si>
  <si>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</si>
  <si>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</si>
  <si>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</si>
  <si>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</si>
  <si>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</si>
  <si>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</si>
  <si>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</si>
  <si>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</si>
  <si>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</si>
  <si>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</si>
  <si>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</si>
  <si>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</si>
  <si>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</si>
  <si>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</si>
  <si>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</si>
  <si>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</si>
  <si>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</si>
  <si>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</si>
  <si>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</si>
  <si>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</si>
  <si>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</si>
  <si>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</si>
  <si>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</si>
  <si>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</si>
  <si>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</si>
  <si>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</si>
  <si>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</si>
  <si>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</si>
  <si>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</si>
  <si>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</si>
  <si>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</si>
  <si>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</si>
  <si>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</si>
  <si>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</si>
  <si>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</si>
  <si>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</si>
  <si>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</si>
  <si>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</si>
  <si>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</si>
  <si>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</si>
  <si>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</si>
  <si>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</si>
  <si>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</si>
  <si>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</si>
  <si>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</si>
  <si>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</si>
  <si>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</si>
  <si>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</si>
  <si>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</si>
  <si>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</si>
  <si>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</si>
  <si>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</si>
  <si>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</si>
  <si>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</si>
  <si>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</si>
  <si>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</si>
  <si>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</si>
  <si>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</si>
  <si>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</si>
  <si>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</si>
  <si>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</si>
  <si>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</si>
  <si>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</si>
  <si>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</si>
  <si>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</si>
  <si>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</si>
  <si>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</si>
  <si>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</si>
  <si>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</si>
  <si>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</si>
  <si>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</si>
  <si>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</si>
  <si>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</si>
  <si>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</si>
  <si>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</si>
  <si>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</si>
  <si>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</si>
  <si>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</si>
  <si>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</si>
  <si>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</si>
  <si>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</si>
  <si>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</si>
  <si>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</si>
  <si>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</si>
  <si>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</si>
  <si>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</si>
  <si>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</si>
  <si>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</si>
  <si>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</si>
  <si>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</si>
  <si>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</si>
  <si>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</si>
  <si>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</si>
  <si>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</si>
  <si>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</si>
  <si>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</si>
  <si>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</si>
  <si>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</si>
  <si>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</si>
  <si>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</si>
  <si>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</si>
  <si>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</si>
  <si>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</si>
  <si>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</si>
  <si>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</si>
  <si>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</si>
  <si>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</si>
  <si>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</si>
  <si>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</si>
  <si>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</si>
  <si>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</si>
  <si>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</si>
  <si>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</si>
  <si>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</si>
  <si>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</si>
  <si>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</si>
  <si>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</si>
  <si>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</si>
  <si>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</si>
  <si>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</si>
  <si>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</si>
  <si>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</si>
  <si>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</si>
  <si>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</si>
  <si>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</si>
  <si>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</si>
  <si>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</si>
  <si>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</si>
  <si>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</si>
  <si>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</si>
  <si>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</si>
  <si>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</si>
  <si>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</si>
  <si>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</si>
  <si>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</si>
  <si>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</si>
  <si>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</si>
  <si>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</si>
  <si>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</si>
  <si>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</si>
  <si>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</si>
  <si>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</si>
  <si>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</si>
  <si>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</si>
  <si>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</si>
  <si>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</si>
  <si>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</si>
  <si>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</si>
  <si>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</si>
  <si>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</si>
  <si>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</si>
  <si>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</si>
  <si>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</si>
  <si>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</si>
  <si>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</si>
  <si>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</si>
  <si>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</si>
  <si>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</si>
  <si>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</si>
  <si>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</si>
  <si>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</si>
  <si>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</si>
  <si>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</si>
  <si>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</si>
  <si>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</si>
  <si>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</si>
  <si>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</si>
  <si>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</si>
  <si>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</si>
  <si>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</si>
  <si>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</si>
  <si>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</si>
  <si>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</si>
  <si>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</si>
  <si>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</si>
  <si>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</si>
  <si>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</si>
  <si>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</si>
  <si>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</si>
  <si>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</si>
  <si>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</si>
  <si>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</si>
  <si>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</si>
  <si>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</si>
  <si>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</si>
  <si>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</si>
  <si>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</si>
  <si>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</si>
  <si>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</si>
  <si>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</si>
  <si>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</si>
  <si>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</si>
  <si>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</si>
  <si>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</si>
  <si>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</si>
  <si>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</si>
  <si>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</si>
  <si>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</si>
  <si>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</si>
  <si>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</si>
  <si>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</si>
  <si>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</si>
  <si>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</si>
  <si>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</si>
  <si>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</si>
  <si>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</si>
  <si>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</si>
  <si>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</si>
  <si>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</si>
  <si>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</si>
  <si>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</si>
  <si>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</si>
  <si>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</si>
  <si>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</si>
  <si>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</si>
  <si>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</si>
  <si>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</si>
  <si>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</si>
  <si>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</si>
  <si>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</si>
  <si>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</si>
  <si>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</si>
  <si>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</si>
  <si>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</si>
  <si>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</si>
  <si>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</si>
  <si>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</si>
  <si>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</si>
  <si>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</si>
  <si>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</si>
  <si>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</si>
  <si>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</si>
  <si>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</si>
  <si>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</si>
  <si>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</si>
  <si>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</si>
  <si>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</si>
  <si>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</si>
  <si>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</si>
  <si>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</si>
  <si>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</si>
  <si>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</si>
  <si>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</si>
  <si>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</si>
  <si>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</si>
  <si>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</si>
  <si>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</si>
  <si>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</si>
  <si>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</si>
  <si>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</si>
  <si>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</si>
  <si>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</si>
  <si>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</si>
  <si>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</si>
  <si>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</si>
  <si>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</si>
  <si>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</si>
  <si>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</si>
  <si>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</si>
  <si>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</si>
  <si>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</si>
  <si>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</si>
  <si>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</si>
  <si>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</si>
  <si>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</si>
  <si>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</si>
  <si>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</si>
  <si>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</si>
  <si>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</si>
  <si>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</si>
  <si>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</si>
  <si>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</si>
  <si>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</si>
  <si>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</si>
  <si>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</si>
  <si>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</si>
  <si>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</si>
  <si>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</si>
  <si>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</si>
  <si>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</si>
  <si>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</si>
  <si>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</si>
  <si>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</si>
  <si>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</si>
  <si>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</si>
  <si>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</si>
  <si>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</si>
  <si>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</si>
  <si>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</si>
  <si>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</si>
  <si>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</si>
  <si>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</si>
  <si>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</si>
  <si>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</si>
  <si>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</si>
  <si>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</si>
  <si>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</si>
  <si>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</si>
  <si>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</si>
  <si>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</si>
  <si>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</si>
  <si>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</si>
  <si>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</si>
  <si>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</si>
  <si>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</si>
  <si>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</si>
  <si>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</si>
  <si>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</si>
  <si>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</si>
  <si>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</si>
  <si>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</si>
  <si>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</si>
  <si>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</si>
  <si>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</si>
  <si>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</si>
  <si>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</si>
  <si>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</si>
  <si>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</si>
  <si>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</si>
  <si>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</si>
  <si>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</si>
  <si>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</si>
  <si>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</si>
  <si>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</si>
  <si>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</si>
  <si>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</si>
  <si>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</si>
  <si>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</si>
  <si>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</si>
  <si>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</si>
  <si>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</si>
  <si>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</si>
  <si>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</si>
  <si>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</si>
  <si>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</si>
  <si>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</si>
  <si>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</si>
  <si>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</si>
  <si>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</si>
  <si>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</si>
  <si>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</si>
  <si>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</si>
  <si>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</si>
  <si>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</si>
  <si>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</si>
  <si>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</si>
  <si>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</si>
  <si>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</si>
  <si>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</si>
  <si>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</si>
  <si>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</si>
  <si>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</si>
  <si>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</si>
  <si>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</si>
  <si>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</si>
  <si>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</si>
  <si>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</si>
  <si>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</si>
  <si>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</si>
  <si>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</si>
  <si>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</si>
  <si>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</si>
  <si>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</si>
  <si>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</si>
  <si>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</si>
  <si>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</si>
  <si>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</si>
  <si>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</si>
  <si>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</si>
  <si>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</si>
  <si>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</si>
  <si>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</si>
  <si>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</si>
  <si>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</si>
  <si>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</si>
  <si>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</si>
  <si>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</si>
  <si>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</si>
  <si>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</si>
  <si>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</si>
  <si>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</si>
  <si>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</si>
  <si>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</si>
  <si>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</si>
  <si>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</si>
  <si>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</si>
  <si>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</si>
  <si>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</si>
  <si>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</si>
  <si>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</si>
  <si>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</si>
  <si>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</si>
  <si>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</si>
  <si>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</si>
  <si>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</si>
  <si>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</si>
  <si>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</si>
  <si>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</si>
  <si>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</si>
  <si>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</si>
  <si>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</si>
  <si>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</si>
  <si>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</si>
  <si>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</si>
  <si>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</si>
  <si>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</si>
  <si>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</si>
  <si>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</si>
  <si>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</si>
  <si>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</si>
  <si>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</si>
  <si>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</si>
  <si>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</si>
  <si>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</si>
  <si>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</si>
  <si>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</si>
  <si>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</si>
  <si>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</si>
  <si>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</si>
  <si>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</si>
  <si>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</si>
  <si>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</si>
  <si>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</si>
  <si>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</si>
  <si>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</si>
  <si>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</si>
  <si>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</si>
  <si>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</si>
  <si>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</si>
  <si>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</si>
  <si>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</si>
  <si>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</si>
  <si>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</si>
  <si>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</si>
  <si>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</si>
  <si>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</si>
  <si>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</si>
  <si>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</si>
  <si>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</si>
  <si>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</si>
  <si>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</si>
  <si>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</si>
  <si>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</si>
  <si>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</si>
  <si>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</si>
  <si>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</si>
  <si>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</si>
  <si>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</si>
  <si>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</si>
  <si>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</si>
  <si>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</si>
  <si>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</si>
  <si>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</si>
  <si>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</si>
  <si>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</si>
  <si>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</si>
  <si>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</si>
  <si>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</si>
  <si>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</si>
  <si>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</si>
  <si>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</si>
  <si>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</si>
  <si>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</si>
  <si>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</si>
  <si>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</si>
  <si>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</si>
  <si>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</si>
  <si>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</si>
  <si>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</si>
  <si>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</si>
  <si>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</si>
  <si>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</si>
  <si>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</si>
  <si>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</si>
  <si>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</si>
  <si>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</si>
  <si>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</si>
  <si>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</si>
  <si>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</si>
  <si>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</si>
  <si>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</si>
  <si>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</si>
  <si>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</si>
  <si>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</si>
  <si>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</si>
  <si>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</si>
  <si>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</si>
  <si>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</si>
  <si>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</si>
  <si>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</si>
  <si>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</si>
  <si>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</si>
  <si>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</si>
  <si>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</si>
  <si>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</si>
  <si>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</si>
  <si>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</si>
  <si>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</si>
  <si>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</si>
  <si>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</si>
  <si>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</si>
  <si>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</si>
  <si>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</si>
  <si>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</si>
  <si>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</si>
  <si>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</si>
  <si>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</si>
  <si>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</si>
  <si>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</si>
  <si>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</si>
  <si>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</si>
  <si>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</si>
  <si>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</si>
  <si>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</si>
  <si>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</si>
  <si>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</si>
  <si>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</si>
  <si>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</si>
  <si>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</si>
  <si>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</si>
  <si>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</si>
  <si>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</si>
  <si>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</si>
  <si>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</si>
  <si>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</si>
  <si>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</si>
  <si>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</si>
  <si>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</si>
  <si>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</si>
  <si>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</si>
  <si>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</si>
  <si>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</si>
  <si>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</si>
  <si>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</si>
  <si>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</si>
  <si>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</si>
  <si>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</si>
  <si>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</si>
  <si>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</si>
  <si>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</si>
  <si>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</si>
  <si>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</si>
  <si>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</si>
  <si>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</si>
  <si>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</si>
  <si>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</si>
  <si>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</si>
  <si>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</si>
  <si>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</si>
  <si>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</si>
  <si>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</si>
  <si>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</si>
  <si>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</si>
  <si>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</si>
  <si>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</si>
  <si>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</si>
  <si>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</si>
  <si>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</si>
  <si>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</si>
  <si>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</si>
  <si>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</si>
  <si>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</si>
  <si>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</si>
  <si>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</si>
  <si>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</si>
  <si>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</si>
  <si>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</si>
  <si>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</si>
  <si>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</si>
  <si>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</si>
  <si>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</si>
  <si>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</si>
  <si>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</si>
  <si>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</si>
  <si>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</si>
  <si>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</si>
  <si>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</si>
  <si>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</si>
  <si>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</si>
  <si>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</si>
  <si>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</si>
  <si>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</si>
  <si>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</si>
  <si>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</si>
  <si>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</si>
  <si>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</si>
  <si>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</si>
  <si>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</si>
  <si>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</si>
  <si>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</si>
  <si>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</si>
  <si>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</si>
  <si>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</si>
  <si>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</si>
  <si>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</si>
  <si>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</si>
  <si>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</si>
  <si>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</si>
  <si>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</si>
  <si>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</si>
  <si>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</si>
  <si>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</si>
  <si>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</si>
  <si>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</si>
  <si>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</si>
  <si>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</si>
  <si>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</si>
  <si>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</si>
  <si>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</si>
  <si>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</si>
  <si>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</si>
  <si>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</si>
  <si>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</si>
  <si>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</si>
  <si>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</si>
  <si>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</si>
  <si>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</si>
  <si>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</si>
  <si>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</si>
  <si>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</si>
  <si>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</si>
  <si>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</si>
  <si>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</si>
  <si>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</si>
  <si>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</si>
  <si>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</si>
  <si>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</si>
  <si>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</si>
  <si>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</si>
  <si>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</si>
  <si>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</si>
  <si>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</si>
  <si>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</si>
  <si>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</si>
  <si>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</si>
  <si>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</si>
  <si>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</si>
  <si>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</si>
  <si>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</si>
  <si>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</si>
  <si>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</si>
  <si>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</si>
  <si>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</si>
  <si>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</si>
  <si>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</si>
  <si>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</si>
  <si>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</si>
  <si>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</si>
  <si>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</si>
  <si>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</si>
  <si>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</si>
  <si>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</si>
  <si>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</si>
  <si>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</si>
  <si>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</si>
  <si>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</si>
  <si>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</si>
  <si>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</si>
  <si>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</si>
  <si>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</si>
  <si>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</si>
  <si>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</si>
  <si>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</si>
  <si>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</si>
  <si>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</si>
  <si>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</si>
  <si>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</si>
  <si>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</si>
  <si>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</si>
  <si>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</si>
  <si>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</si>
  <si>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</si>
  <si>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</si>
  <si>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</si>
  <si>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</si>
  <si>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</si>
  <si>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</si>
  <si>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</si>
  <si>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</si>
  <si>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</si>
  <si>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</si>
  <si>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</si>
  <si>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</si>
  <si>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</si>
  <si>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</si>
  <si>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</si>
  <si>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</si>
  <si>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</si>
  <si>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</si>
  <si>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</si>
  <si>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</si>
  <si>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</si>
  <si>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</si>
  <si>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</si>
  <si>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</si>
  <si>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</si>
  <si>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</si>
  <si>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</si>
  <si>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</si>
  <si>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</si>
  <si>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</si>
  <si>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</si>
  <si>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</si>
  <si>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</si>
  <si>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</si>
  <si>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</si>
  <si>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</si>
  <si>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</si>
  <si>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</si>
  <si>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</si>
  <si>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</si>
  <si>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</si>
  <si>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</si>
  <si>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</si>
  <si>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</si>
  <si>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</si>
  <si>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</si>
  <si>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</si>
  <si>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</si>
  <si>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</si>
  <si>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</si>
  <si>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</si>
  <si>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</si>
  <si>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</si>
  <si>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</si>
  <si>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</si>
  <si>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</si>
  <si>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</si>
  <si>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</si>
  <si>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</si>
  <si>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</si>
  <si>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</si>
  <si>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</si>
  <si>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</si>
  <si>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</si>
  <si>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</si>
  <si>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</si>
  <si>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</si>
  <si>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</si>
  <si>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</si>
  <si>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</si>
  <si>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</si>
  <si>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</si>
  <si>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</si>
  <si>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</si>
  <si>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</si>
  <si>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</si>
  <si>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</si>
  <si>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</si>
  <si>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</si>
  <si>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</si>
  <si>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</si>
  <si>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</si>
  <si>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</si>
  <si>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</si>
  <si>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</si>
  <si>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</si>
  <si>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</si>
  <si>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</si>
  <si>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</si>
  <si>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</si>
  <si>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</si>
  <si>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</si>
  <si>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</si>
  <si>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</si>
  <si>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</si>
  <si>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</si>
  <si>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</si>
  <si>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</si>
  <si>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</si>
  <si>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</si>
  <si>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</si>
  <si>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</si>
  <si>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</si>
  <si>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</si>
  <si>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</si>
  <si>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</si>
  <si>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</si>
  <si>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</si>
  <si>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</si>
  <si>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</si>
  <si>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</si>
  <si>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</si>
  <si>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</si>
  <si>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</si>
  <si>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</si>
  <si>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</si>
  <si>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</si>
  <si>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</si>
  <si>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</si>
  <si>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</si>
  <si>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</si>
  <si>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</si>
  <si>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</si>
  <si>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</si>
  <si>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</si>
  <si>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</si>
  <si>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</si>
  <si>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</si>
  <si>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</si>
  <si>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</si>
  <si>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</si>
  <si>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</si>
  <si>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</si>
  <si>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</si>
  <si>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</si>
  <si>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</si>
  <si>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</si>
  <si>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</si>
  <si>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</si>
  <si>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</si>
  <si>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</si>
  <si>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</si>
  <si>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</si>
  <si>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</si>
  <si>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</si>
  <si>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</si>
  <si>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</si>
  <si>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</si>
  <si>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</si>
  <si>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</si>
  <si>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</si>
  <si>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</si>
  <si>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</si>
  <si>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</si>
  <si>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</si>
  <si>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</si>
  <si>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</si>
  <si>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</si>
  <si>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</si>
  <si>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</si>
  <si>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</si>
  <si>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</si>
  <si>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</si>
  <si>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</si>
  <si>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</si>
  <si>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</si>
  <si>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</si>
  <si>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</si>
  <si>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</si>
  <si>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</si>
  <si>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</si>
  <si>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</si>
  <si>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</si>
  <si>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</si>
  <si>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</si>
  <si>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</si>
  <si>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</si>
  <si>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</si>
  <si>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</si>
  <si>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</si>
  <si>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</si>
  <si>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</si>
  <si>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</si>
  <si>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</si>
  <si>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</si>
  <si>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</si>
  <si>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</si>
  <si>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</si>
  <si>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</si>
  <si>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</si>
  <si>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</si>
  <si>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</si>
  <si>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</si>
  <si>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</si>
  <si>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</si>
  <si>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</si>
  <si>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</si>
  <si>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</si>
  <si>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</si>
  <si>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</si>
  <si>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</si>
  <si>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</si>
  <si>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</si>
  <si>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</si>
  <si>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</si>
  <si>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</si>
  <si>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</si>
  <si>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</si>
  <si>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</si>
  <si>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</si>
  <si>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</si>
  <si>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</si>
  <si>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</si>
  <si>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</si>
  <si>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</si>
  <si>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</si>
  <si>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</si>
  <si>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</si>
  <si>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</si>
  <si>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</si>
  <si>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</si>
  <si>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</si>
  <si>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</si>
  <si>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</si>
  <si>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</si>
  <si>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</si>
  <si>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</si>
  <si>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</si>
  <si>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</si>
  <si>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</si>
  <si>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</si>
  <si>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</si>
  <si>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</si>
  <si>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</si>
  <si>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</si>
  <si>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</si>
  <si>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</si>
  <si>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</si>
  <si>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</si>
  <si>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</si>
  <si>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</si>
  <si>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</si>
  <si>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</si>
  <si>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</si>
  <si>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</si>
  <si>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</si>
  <si>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</si>
  <si>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</si>
  <si>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</si>
  <si>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</si>
  <si>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</si>
  <si>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</si>
  <si>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</si>
  <si>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</si>
  <si>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</si>
  <si>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</si>
  <si>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</si>
  <si>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</si>
  <si>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</si>
  <si>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</si>
  <si>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</si>
  <si>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</si>
  <si>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</si>
  <si>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</si>
  <si>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</si>
  <si>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</si>
  <si>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</si>
  <si>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</si>
  <si>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</si>
  <si>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</si>
  <si>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</si>
  <si>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</si>
  <si>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</si>
  <si>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</si>
  <si>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</si>
  <si>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</si>
  <si>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</si>
  <si>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</si>
  <si>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</si>
  <si>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</si>
  <si>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</si>
  <si>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</si>
  <si>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</si>
  <si>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</si>
  <si>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</si>
  <si>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</si>
  <si>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</si>
  <si>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</si>
  <si>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</si>
  <si>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</si>
  <si>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</si>
  <si>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</si>
  <si>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</si>
  <si>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</si>
  <si>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</si>
  <si>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</si>
  <si>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</si>
  <si>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</si>
  <si>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</si>
  <si>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</si>
  <si>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</si>
  <si>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</si>
  <si>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</si>
  <si>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</si>
  <si>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</si>
  <si>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</si>
  <si>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</si>
  <si>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</si>
  <si>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</si>
  <si>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</si>
  <si>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</si>
  <si>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</si>
  <si>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</si>
  <si>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</si>
  <si>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</si>
  <si>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</si>
  <si>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</si>
  <si>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</si>
  <si>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</si>
  <si>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</si>
  <si>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</si>
  <si>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</si>
  <si>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</si>
  <si>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</si>
  <si>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</si>
  <si>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</si>
  <si>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</si>
  <si>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</si>
  <si>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</si>
  <si>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</si>
  <si>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</si>
  <si>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</si>
  <si>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</si>
  <si>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</si>
  <si>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</si>
  <si>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</si>
  <si>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</si>
  <si>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</si>
  <si>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</si>
  <si>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</si>
  <si>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</si>
  <si>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</si>
  <si>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</si>
  <si>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</si>
  <si>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</si>
  <si>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</si>
  <si>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</si>
  <si>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</si>
  <si>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</si>
  <si>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</si>
  <si>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</si>
  <si>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</si>
  <si>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</si>
  <si>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</si>
  <si>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</si>
  <si>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</si>
  <si>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</si>
  <si>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</si>
  <si>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</si>
  <si>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</si>
  <si>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</si>
  <si>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</si>
  <si>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</si>
  <si>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</si>
  <si>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</si>
  <si>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</si>
  <si>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</si>
  <si>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</si>
  <si>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</si>
  <si>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</si>
  <si>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</si>
  <si>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</si>
  <si>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</si>
  <si>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</si>
  <si>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</si>
  <si>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</si>
  <si>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</si>
  <si>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</si>
  <si>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</si>
  <si>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</si>
  <si>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</si>
  <si>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</si>
  <si>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</si>
  <si>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</si>
  <si>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</si>
  <si>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</si>
  <si>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</si>
  <si>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</si>
  <si>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</si>
  <si>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</si>
  <si>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</si>
  <si>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</si>
  <si>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</si>
  <si>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</si>
  <si>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</si>
  <si>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</si>
  <si>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</si>
  <si>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</si>
  <si>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</si>
  <si>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</si>
  <si>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</si>
  <si>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</si>
  <si>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</si>
  <si>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</si>
  <si>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</si>
  <si>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</si>
  <si>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</si>
  <si>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</si>
  <si>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</si>
  <si>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</si>
  <si>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</si>
  <si>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</si>
  <si>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</si>
  <si>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</si>
  <si>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</si>
  <si>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</si>
  <si>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</si>
  <si>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</si>
  <si>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</si>
  <si>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</si>
  <si>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</si>
  <si>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</si>
  <si>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</si>
  <si>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</si>
  <si>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</si>
  <si>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</si>
  <si>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</si>
  <si>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</si>
  <si>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</si>
  <si>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</si>
  <si>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</si>
  <si>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</si>
  <si>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</si>
  <si>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</si>
  <si>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</si>
  <si>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</si>
  <si>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</si>
  <si>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</si>
  <si>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</si>
  <si>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</si>
  <si>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</si>
  <si>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</si>
  <si>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</si>
  <si>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</si>
  <si>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</si>
  <si>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</si>
  <si>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</si>
  <si>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</si>
  <si>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</si>
  <si>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</si>
  <si>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</si>
  <si>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</si>
  <si>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</si>
  <si>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</si>
  <si>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</si>
  <si>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</si>
  <si>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</si>
  <si>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</si>
  <si>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</si>
  <si>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</si>
  <si>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</si>
  <si>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</si>
  <si>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</si>
  <si>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</si>
  <si>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</si>
  <si>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</si>
  <si>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</si>
  <si>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</si>
  <si>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</si>
  <si>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</si>
  <si>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</si>
  <si>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</si>
  <si>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</si>
  <si>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</si>
  <si>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</si>
  <si>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</si>
  <si>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</si>
  <si>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</si>
  <si>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</si>
  <si>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</si>
  <si>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</si>
  <si>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</si>
  <si>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</si>
  <si>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</si>
  <si>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</si>
  <si>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</si>
  <si>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</si>
  <si>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</si>
  <si>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</si>
  <si>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</si>
  <si>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</si>
  <si>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</si>
  <si>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</si>
  <si>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</si>
  <si>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</si>
  <si>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</si>
  <si>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</si>
  <si>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</si>
  <si>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</si>
  <si>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</si>
  <si>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</si>
  <si>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</si>
  <si>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</si>
  <si>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</si>
  <si>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</si>
  <si>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</si>
  <si>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</si>
  <si>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</si>
  <si>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</si>
  <si>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</si>
  <si>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</si>
  <si>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</si>
  <si>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</si>
  <si>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</si>
  <si>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</si>
  <si>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</si>
  <si>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</si>
  <si>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</si>
  <si>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</si>
  <si>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</si>
  <si>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</si>
  <si>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</si>
  <si>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</si>
  <si>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</si>
  <si>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</si>
  <si>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</si>
  <si>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</si>
  <si>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</si>
  <si>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</si>
  <si>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</si>
  <si>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</si>
  <si>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</si>
  <si>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</si>
  <si>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</si>
  <si>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</si>
  <si>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</si>
  <si>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</si>
  <si>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</si>
  <si>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</si>
  <si>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</si>
  <si>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</si>
  <si>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</si>
  <si>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</si>
  <si>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</si>
  <si>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</si>
  <si>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</si>
  <si>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</si>
  <si>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</si>
  <si>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</si>
  <si>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</si>
  <si>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</si>
  <si>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</si>
  <si>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</si>
  <si>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</si>
  <si>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</si>
  <si>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</si>
  <si>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</si>
  <si>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</si>
  <si>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</si>
  <si>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</si>
  <si>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</si>
  <si>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</si>
  <si>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</si>
  <si>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</si>
  <si>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</si>
  <si>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</si>
  <si>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</si>
  <si>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</si>
  <si>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</si>
  <si>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</si>
  <si>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</si>
  <si>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</si>
  <si>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</si>
  <si>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</si>
  <si>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</si>
  <si>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</si>
  <si>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</si>
  <si>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</si>
  <si>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</si>
  <si>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</si>
  <si>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</si>
  <si>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</si>
  <si>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</si>
  <si>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</si>
  <si>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</si>
  <si>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</si>
  <si>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</si>
  <si>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</si>
  <si>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</si>
  <si>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</si>
  <si>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</si>
  <si>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</si>
  <si>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</si>
  <si>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</si>
  <si>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</si>
  <si>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</si>
  <si>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</si>
  <si>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</si>
  <si>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</si>
  <si>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</si>
  <si>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</si>
  <si>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</si>
  <si>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</si>
  <si>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</si>
  <si>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</si>
  <si>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</si>
  <si>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</si>
  <si>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</si>
  <si>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</si>
  <si>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</si>
  <si>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</si>
  <si>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</si>
  <si>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</si>
  <si>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</si>
  <si>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</si>
  <si>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</si>
  <si>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</si>
  <si>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</si>
  <si>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</si>
  <si>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</si>
  <si>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</si>
  <si>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</si>
  <si>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</si>
  <si>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</si>
  <si>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</si>
  <si>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</si>
  <si>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</si>
  <si>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</si>
  <si>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</si>
  <si>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</si>
  <si>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</si>
  <si>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</si>
  <si>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</si>
  <si>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</si>
  <si>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</si>
  <si>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</si>
  <si>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</si>
  <si>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</si>
  <si>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</si>
  <si>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</si>
  <si>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</si>
  <si>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</si>
  <si>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</si>
  <si>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</si>
  <si>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</si>
  <si>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</si>
  <si>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</si>
  <si>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</si>
  <si>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</si>
  <si>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</si>
  <si>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</si>
  <si>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</si>
  <si>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</si>
  <si>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</si>
  <si>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</si>
  <si>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</si>
  <si>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</si>
  <si>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</si>
  <si>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</si>
  <si>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</si>
  <si>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</si>
  <si>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</si>
  <si>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</si>
  <si>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</si>
  <si>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</si>
  <si>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</si>
  <si>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</si>
  <si>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</si>
  <si>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</si>
  <si>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</si>
  <si>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</si>
  <si>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</si>
  <si>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</si>
  <si>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</si>
  <si>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</si>
  <si>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</si>
  <si>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</si>
  <si>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</si>
  <si>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</si>
  <si>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</si>
  <si>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</si>
  <si>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</si>
  <si>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</si>
  <si>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</si>
  <si>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</si>
  <si>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</si>
  <si>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</si>
  <si>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</si>
  <si>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</si>
  <si>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</si>
  <si>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</si>
  <si>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</si>
  <si>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</si>
  <si>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</si>
  <si>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</si>
  <si>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</si>
  <si>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</si>
  <si>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</si>
  <si>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</si>
  <si>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</si>
  <si>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</si>
  <si>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</si>
  <si>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</si>
  <si>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</si>
  <si>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</si>
  <si>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</si>
  <si>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</si>
  <si>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</si>
  <si>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</si>
  <si>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</si>
  <si>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</si>
  <si>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</si>
  <si>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</si>
  <si>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</si>
  <si>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</si>
  <si>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</si>
  <si>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</si>
  <si>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</si>
  <si>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</si>
  <si>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</si>
  <si>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</si>
  <si>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</si>
  <si>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</si>
  <si>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</si>
  <si>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</si>
  <si>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</si>
  <si>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</si>
  <si>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</si>
  <si>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</si>
  <si>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</si>
  <si>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</si>
  <si>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</si>
  <si>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</si>
  <si>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</si>
  <si>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</si>
  <si>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</si>
  <si>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</si>
  <si>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</si>
  <si>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</si>
  <si>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</si>
  <si>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</si>
  <si>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</si>
  <si>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</si>
  <si>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</si>
  <si>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</si>
  <si>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</si>
  <si>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</si>
  <si>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</si>
  <si>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</si>
  <si>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</si>
  <si>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</si>
  <si>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</si>
  <si>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</si>
  <si>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</si>
  <si>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</si>
  <si>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</si>
  <si>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</si>
  <si>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</si>
  <si>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</si>
  <si>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</si>
  <si>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</si>
  <si>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</si>
  <si>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</si>
  <si>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</si>
  <si>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</si>
  <si>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</si>
  <si>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</si>
  <si>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</si>
  <si>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</si>
  <si>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</si>
  <si>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</si>
  <si>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</si>
  <si>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</si>
  <si>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</si>
  <si>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</si>
  <si>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</si>
  <si>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</si>
  <si>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</si>
  <si>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</si>
  <si>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</si>
  <si>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</si>
  <si>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</si>
  <si>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</si>
  <si>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</si>
  <si>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</si>
  <si>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</si>
  <si>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</si>
  <si>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</si>
  <si>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</si>
  <si>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</si>
  <si>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</si>
  <si>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</si>
  <si>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</si>
  <si>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</si>
  <si>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</si>
  <si>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</si>
  <si>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</si>
  <si>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</si>
  <si>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</si>
  <si>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</si>
  <si>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</si>
  <si>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</si>
  <si>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</si>
  <si>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</si>
  <si>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</si>
  <si>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</si>
  <si>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</si>
  <si>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</si>
  <si>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</si>
  <si>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</si>
  <si>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</si>
  <si>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</si>
  <si>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</si>
  <si>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</si>
  <si>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</si>
  <si>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</si>
  <si>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</si>
  <si>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</si>
  <si>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</si>
  <si>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</si>
  <si>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</si>
  <si>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</si>
  <si>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</si>
  <si>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</si>
  <si>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</si>
  <si>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</si>
  <si>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</si>
  <si>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</si>
  <si>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</si>
  <si>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</si>
  <si>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</si>
  <si>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</si>
  <si>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</si>
  <si>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</si>
  <si>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</si>
  <si>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</si>
  <si>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</si>
  <si>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</si>
  <si>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</si>
  <si>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</si>
  <si>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</si>
  <si>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</si>
  <si>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</si>
  <si>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</si>
  <si>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</si>
  <si>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</si>
  <si>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</si>
  <si>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</si>
  <si>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</si>
  <si>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</si>
  <si>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</si>
  <si>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</si>
  <si>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</si>
  <si>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</si>
  <si>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</si>
  <si>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</si>
  <si>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</si>
  <si>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</si>
  <si>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</si>
  <si>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</si>
  <si>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</si>
  <si>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</si>
  <si>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</si>
  <si>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</si>
  <si>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</si>
  <si>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</si>
  <si>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</si>
  <si>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</si>
  <si>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</si>
  <si>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</si>
  <si>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</si>
  <si>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</si>
  <si>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</si>
  <si>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</si>
  <si>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</si>
  <si>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</si>
  <si>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</si>
  <si>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</si>
  <si>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</si>
  <si>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</si>
  <si>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</si>
  <si>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</si>
  <si>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</si>
  <si>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</si>
  <si>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</si>
  <si>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</si>
  <si>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</si>
  <si>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</si>
  <si>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</si>
  <si>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</si>
  <si>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</si>
  <si>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</si>
  <si>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</si>
  <si>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</si>
  <si>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</si>
  <si>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</si>
  <si>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</si>
  <si>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</si>
  <si>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</si>
  <si>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</si>
  <si>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</si>
  <si>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</si>
  <si>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</si>
  <si>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</si>
  <si>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</si>
  <si>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</si>
  <si>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</si>
  <si>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</si>
  <si>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</si>
  <si>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</si>
  <si>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</si>
  <si>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</si>
  <si>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</si>
  <si>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</si>
  <si>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</si>
  <si>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</si>
  <si>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</si>
  <si>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</si>
  <si>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</si>
  <si>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</si>
  <si>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</si>
  <si>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</si>
  <si>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</si>
  <si>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</si>
  <si>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</si>
  <si>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</si>
  <si>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</si>
  <si>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</si>
  <si>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</si>
  <si>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</si>
  <si>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</si>
  <si>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</si>
  <si>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</si>
  <si>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</si>
  <si>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</si>
  <si>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</si>
  <si>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</si>
  <si>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</si>
  <si>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</si>
  <si>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</si>
  <si>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</si>
  <si>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</si>
  <si>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</si>
  <si>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</si>
  <si>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</si>
  <si>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</si>
  <si>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</si>
  <si>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</si>
  <si>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</si>
  <si>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</si>
  <si>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</si>
  <si>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</si>
  <si>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</si>
  <si>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</si>
  <si>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</si>
  <si>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</si>
  <si>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</si>
  <si>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</si>
  <si>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</si>
  <si>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</si>
  <si>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</si>
  <si>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</si>
  <si>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</si>
  <si>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</si>
  <si>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</si>
  <si>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</si>
  <si>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</si>
  <si>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</si>
  <si>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</si>
  <si>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</si>
  <si>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</si>
  <si>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</si>
  <si>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</si>
  <si>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</si>
  <si>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</si>
  <si>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</si>
  <si>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</si>
  <si>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</si>
  <si>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</si>
  <si>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</si>
  <si>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</si>
  <si>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</si>
  <si>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</si>
  <si>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</si>
  <si>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</si>
  <si>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</si>
  <si>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</si>
  <si>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</si>
  <si>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</si>
  <si>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</si>
  <si>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</si>
  <si>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</si>
  <si>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</si>
  <si>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</si>
  <si>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</si>
  <si>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</si>
  <si>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</si>
  <si>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</si>
  <si>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</si>
  <si>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</si>
  <si>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</si>
  <si>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</si>
  <si>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</si>
  <si>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</si>
  <si>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</si>
  <si>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</si>
  <si>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</si>
  <si>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</si>
  <si>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</si>
  <si>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</si>
  <si>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</si>
  <si>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</si>
  <si>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</si>
  <si>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</si>
  <si>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</si>
  <si>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</si>
  <si>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</si>
  <si>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</si>
  <si>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</si>
  <si>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</si>
  <si>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</si>
  <si>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</si>
  <si>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</si>
  <si>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</si>
  <si>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</si>
  <si>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</si>
  <si>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</si>
  <si>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</si>
  <si>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</si>
  <si>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</si>
  <si>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</si>
  <si>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</si>
  <si>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</si>
  <si>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</si>
  <si>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</si>
  <si>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</si>
  <si>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</si>
  <si>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</si>
  <si>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</si>
  <si>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</si>
  <si>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</si>
  <si>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</si>
  <si>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</si>
  <si>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</si>
  <si>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</si>
  <si>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</si>
  <si>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</si>
  <si>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</si>
  <si>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</si>
  <si>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</si>
  <si>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</si>
  <si>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</si>
  <si>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</si>
  <si>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</si>
  <si>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</si>
  <si>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</si>
  <si>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</si>
  <si>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</si>
  <si>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</si>
  <si>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</si>
  <si>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</si>
  <si>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</si>
  <si>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</si>
  <si>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</si>
  <si>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</si>
  <si>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</si>
  <si>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</si>
  <si>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</si>
  <si>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</si>
  <si>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</si>
  <si>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</si>
  <si>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</si>
  <si>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</si>
  <si>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</si>
  <si>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</si>
  <si>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</si>
  <si>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</si>
  <si>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</si>
  <si>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</si>
  <si>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</si>
  <si>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</si>
  <si>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</si>
  <si>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</si>
  <si>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</si>
  <si>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</si>
  <si>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</si>
  <si>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</si>
  <si>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</si>
  <si>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</si>
  <si>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</si>
  <si>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</si>
  <si>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</si>
  <si>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</si>
  <si>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</si>
  <si>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</si>
  <si>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</si>
  <si>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</si>
  <si>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</si>
  <si>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</si>
  <si>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</si>
  <si>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</si>
  <si>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</si>
  <si>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</si>
  <si>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</si>
  <si>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</si>
  <si>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</si>
  <si>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</si>
  <si>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</si>
  <si>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</si>
  <si>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</si>
  <si>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</si>
  <si>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</si>
  <si>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</si>
  <si>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</si>
  <si>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</si>
  <si>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</si>
  <si>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</si>
  <si>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</si>
  <si>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</si>
  <si>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</si>
  <si>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</si>
  <si>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</si>
  <si>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</si>
  <si>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</si>
  <si>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</si>
  <si>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</si>
  <si>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</si>
  <si>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</si>
  <si>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</si>
  <si>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</si>
  <si>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</si>
  <si>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</si>
  <si>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</si>
  <si>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</si>
  <si>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</si>
  <si>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</si>
  <si>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</si>
  <si>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</si>
  <si>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</si>
  <si>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</si>
  <si>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</si>
  <si>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</si>
  <si>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</si>
  <si>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</si>
  <si>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</si>
  <si>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</si>
  <si>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</si>
  <si>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</si>
  <si>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</si>
  <si>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</si>
  <si>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</si>
  <si>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</si>
  <si>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</si>
  <si>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</si>
  <si>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</si>
  <si>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</si>
  <si>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</si>
  <si>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</si>
  <si>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</si>
  <si>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</si>
  <si>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</si>
  <si>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</si>
  <si>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</si>
  <si>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</si>
  <si>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</si>
  <si>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</si>
  <si>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</si>
  <si>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</si>
  <si>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</si>
  <si>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</si>
  <si>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</si>
  <si>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</si>
  <si>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</si>
  <si>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</si>
  <si>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</si>
  <si>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</si>
  <si>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</si>
  <si>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</si>
  <si>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</si>
  <si>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</si>
  <si>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</si>
  <si>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</si>
  <si>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</si>
  <si>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</si>
  <si>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</si>
  <si>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</si>
  <si>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</si>
  <si>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</si>
  <si>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</si>
  <si>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</si>
  <si>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</si>
  <si>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</si>
  <si>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</si>
  <si>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</si>
  <si>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</si>
  <si>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</si>
  <si>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</si>
  <si>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</si>
  <si>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</si>
  <si>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</si>
  <si>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</si>
  <si>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</si>
  <si>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</si>
  <si>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</si>
  <si>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</si>
  <si>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</si>
  <si>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</si>
  <si>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</si>
  <si>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</si>
  <si>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</si>
  <si>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</si>
  <si>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</si>
  <si>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</si>
  <si>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</si>
  <si>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</si>
  <si>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</si>
  <si>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</si>
  <si>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</si>
  <si>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</si>
  <si>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</si>
  <si>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</si>
  <si>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</si>
  <si>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</si>
  <si>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</si>
  <si>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</si>
  <si>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</si>
  <si>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</si>
  <si>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</si>
  <si>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</si>
  <si>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</si>
  <si>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</si>
  <si>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</si>
  <si>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</si>
  <si>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</si>
  <si>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</si>
  <si>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</si>
  <si>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</si>
  <si>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</si>
  <si>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</si>
  <si>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</si>
  <si>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</si>
  <si>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</si>
  <si>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</si>
  <si>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</si>
  <si>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</si>
  <si>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</si>
  <si>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</si>
  <si>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</si>
  <si>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</si>
  <si>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</si>
  <si>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</si>
  <si>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</si>
  <si>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</si>
  <si>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</si>
  <si>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</si>
  <si>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</si>
  <si>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</si>
  <si>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</si>
  <si>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</si>
  <si>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</si>
  <si>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</si>
  <si>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</si>
  <si>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</si>
  <si>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</si>
  <si>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</si>
  <si>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</si>
  <si>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</si>
  <si>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</si>
  <si>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</si>
  <si>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</si>
  <si>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</si>
  <si>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</si>
  <si>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</si>
  <si>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</si>
  <si>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</si>
  <si>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</si>
  <si>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</si>
  <si>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</si>
  <si>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</si>
  <si>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</si>
  <si>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</si>
  <si>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</si>
  <si>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</si>
  <si>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</si>
  <si>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</si>
  <si>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</si>
  <si>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</si>
  <si>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</si>
  <si>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</si>
  <si>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</si>
  <si>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</si>
  <si>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</si>
  <si>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</si>
  <si>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</si>
  <si>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</si>
  <si>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</si>
  <si>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</si>
  <si>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</si>
  <si>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</si>
  <si>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</si>
  <si>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</si>
  <si>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</si>
  <si>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</si>
  <si>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</si>
  <si>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</si>
  <si>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</si>
  <si>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</si>
  <si>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</si>
  <si>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</si>
  <si>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</si>
  <si>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</si>
  <si>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</si>
  <si>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</si>
  <si>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</si>
  <si>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</si>
  <si>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</si>
  <si>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</si>
  <si>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</si>
  <si>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</si>
  <si>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</si>
  <si>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</si>
  <si>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</si>
  <si>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</si>
  <si>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</si>
  <si>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</si>
  <si>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</si>
  <si>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</si>
  <si>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</si>
  <si>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</si>
  <si>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</si>
  <si>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</si>
  <si>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</si>
  <si>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</si>
  <si>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</si>
  <si>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</si>
  <si>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</si>
  <si>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</si>
  <si>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</si>
  <si>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</si>
  <si>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</si>
  <si>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</si>
  <si>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</si>
  <si>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</si>
  <si>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</si>
  <si>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</si>
  <si>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</si>
  <si>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</si>
  <si>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</si>
  <si>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</si>
  <si>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</si>
  <si>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</si>
  <si>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</si>
  <si>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</si>
  <si>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</si>
  <si>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</si>
  <si>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</si>
  <si>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</si>
  <si>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</si>
  <si>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</si>
  <si>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</si>
  <si>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</si>
  <si>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</si>
  <si>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</si>
  <si>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</si>
  <si>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</si>
  <si>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</si>
  <si>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</si>
  <si>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</si>
  <si>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</si>
  <si>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</si>
  <si>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</si>
  <si>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</si>
  <si>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</si>
  <si>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</si>
  <si>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</si>
  <si>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</si>
  <si>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</si>
  <si>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</si>
  <si>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</si>
  <si>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</si>
  <si>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</si>
  <si>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</si>
  <si>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</si>
  <si>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</si>
  <si>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</si>
  <si>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</si>
  <si>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</si>
  <si>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</si>
  <si>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</si>
  <si>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</si>
  <si>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</si>
  <si>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</si>
  <si>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</si>
  <si>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</si>
  <si>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</si>
  <si>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</si>
  <si>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</si>
  <si>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</si>
  <si>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</si>
  <si>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</si>
  <si>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</si>
  <si>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</si>
  <si>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</si>
  <si>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</si>
  <si>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</si>
  <si>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</si>
  <si>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</si>
  <si>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</si>
  <si>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</si>
  <si>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</si>
  <si>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</si>
  <si>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</si>
  <si>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</si>
  <si>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</si>
  <si>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</si>
  <si>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</si>
  <si>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</si>
  <si>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</si>
  <si>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</si>
  <si>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</si>
  <si>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</si>
  <si>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</si>
  <si>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</si>
  <si>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</si>
  <si>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</si>
  <si>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</si>
  <si>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</si>
  <si>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</si>
  <si>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</si>
  <si>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</si>
  <si>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</si>
  <si>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</si>
  <si>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</si>
  <si>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</si>
  <si>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</si>
  <si>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</si>
  <si>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</si>
  <si>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</si>
  <si>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</si>
  <si>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</si>
  <si>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</si>
  <si>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</si>
  <si>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</si>
  <si>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</si>
  <si>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</si>
  <si>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</si>
  <si>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</si>
  <si>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</si>
  <si>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</si>
  <si>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</si>
  <si>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</si>
  <si>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</si>
  <si>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</si>
  <si>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</si>
  <si>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</si>
  <si>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</si>
  <si>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</si>
  <si>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</si>
  <si>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</si>
  <si>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</si>
  <si>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</si>
  <si>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</si>
  <si>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</si>
  <si>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</si>
  <si>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</si>
  <si>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</si>
  <si>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</si>
  <si>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</si>
  <si>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</si>
  <si>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</si>
  <si>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</si>
  <si>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</si>
  <si>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</si>
  <si>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</si>
  <si>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</si>
  <si>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</si>
  <si>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</si>
  <si>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</si>
  <si>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</si>
  <si>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</si>
  <si>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</si>
  <si>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</si>
  <si>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</si>
  <si>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</si>
  <si>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</si>
  <si>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</si>
  <si>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</si>
  <si>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</si>
  <si>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</si>
  <si>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</si>
  <si>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</si>
  <si>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</si>
  <si>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</si>
  <si>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</si>
  <si>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</si>
  <si>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</si>
  <si>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</si>
  <si>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</si>
  <si>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</si>
  <si>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</si>
  <si>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</si>
  <si>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</si>
  <si>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</si>
  <si>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</si>
  <si>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</si>
  <si>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</si>
  <si>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</si>
  <si>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</si>
  <si>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</si>
  <si>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</si>
  <si>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</si>
  <si>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</si>
  <si>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</si>
  <si>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</si>
  <si>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</si>
  <si>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</si>
  <si>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</si>
  <si>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</si>
  <si>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</si>
  <si>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</si>
  <si>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</si>
  <si>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</si>
  <si>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</si>
  <si>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</si>
  <si>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</si>
  <si>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</si>
  <si>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</si>
  <si>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</si>
  <si>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</si>
  <si>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</si>
  <si>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</si>
  <si>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</si>
  <si>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</si>
  <si>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</si>
  <si>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</si>
  <si>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</si>
  <si>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</si>
  <si>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</si>
  <si>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</si>
  <si>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</si>
  <si>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</si>
  <si>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</si>
  <si>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</si>
  <si>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</si>
  <si>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</si>
  <si>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</si>
  <si>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</si>
  <si>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</si>
  <si>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</si>
  <si>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</si>
  <si>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</si>
  <si>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</si>
  <si>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</si>
  <si>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</si>
  <si>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</si>
  <si>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</si>
  <si>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</si>
  <si>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</si>
  <si>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</si>
  <si>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</si>
  <si>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</si>
  <si>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</si>
  <si>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</si>
  <si>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</si>
  <si>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</si>
  <si>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</si>
  <si>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</si>
  <si>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</si>
  <si>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</si>
  <si>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</si>
  <si>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</si>
  <si>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</si>
  <si>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</si>
  <si>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</si>
  <si>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</si>
  <si>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</si>
  <si>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</si>
  <si>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</si>
  <si>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</si>
  <si>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</si>
  <si>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</si>
  <si>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</si>
  <si>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</si>
  <si>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</si>
  <si>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</si>
  <si>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</si>
  <si>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</si>
  <si>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</si>
  <si>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</si>
  <si>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</si>
  <si>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</si>
  <si>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</si>
  <si>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</si>
  <si>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</si>
  <si>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</si>
  <si>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</si>
  <si>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</si>
  <si>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</si>
  <si>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</si>
  <si>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</si>
  <si>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</si>
  <si>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</si>
  <si>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</si>
  <si>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</si>
  <si>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</si>
  <si>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</si>
  <si>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</si>
  <si>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</si>
  <si>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</si>
  <si>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</si>
  <si>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</si>
  <si>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</si>
  <si>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</si>
  <si>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</si>
  <si>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</si>
  <si>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</si>
  <si>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</si>
  <si>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</si>
  <si>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</si>
  <si>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</si>
  <si>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</si>
  <si>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</si>
  <si>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</si>
  <si>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</si>
  <si>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</si>
  <si>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</si>
  <si>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</si>
  <si>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</si>
  <si>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</si>
  <si>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</si>
  <si>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</si>
  <si>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</si>
  <si>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</si>
  <si>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</si>
  <si>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</si>
  <si>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</si>
  <si>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</si>
  <si>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</si>
  <si>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</si>
  <si>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</si>
  <si>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</si>
  <si>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</si>
  <si>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</si>
  <si>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</si>
  <si>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</si>
  <si>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</si>
  <si>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</si>
  <si>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</si>
  <si>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</si>
  <si>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</si>
  <si>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</si>
  <si>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</si>
  <si>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</si>
  <si>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</si>
  <si>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</si>
  <si>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</si>
  <si>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</si>
  <si>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</si>
  <si>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</si>
  <si>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</si>
  <si>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</si>
  <si>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</si>
  <si>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</si>
  <si>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</si>
  <si>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</si>
  <si>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</si>
  <si>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</si>
  <si>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</si>
  <si>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</si>
  <si>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</si>
  <si>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</si>
  <si>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</si>
  <si>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</si>
  <si>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</si>
  <si>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</si>
  <si>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</si>
  <si>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</si>
  <si>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</si>
  <si>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</si>
  <si>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</si>
  <si>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</si>
  <si>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</si>
  <si>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</si>
  <si>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</si>
  <si>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</si>
  <si>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</si>
  <si>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</si>
  <si>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</si>
  <si>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</si>
  <si>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</si>
  <si>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</si>
  <si>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</si>
  <si>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</si>
  <si>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</si>
  <si>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</si>
  <si>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</si>
  <si>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</si>
  <si>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</si>
  <si>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</si>
  <si>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</si>
  <si>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</si>
  <si>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</si>
  <si>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</si>
  <si>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</si>
  <si>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</si>
  <si>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</si>
  <si>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</si>
  <si>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</si>
  <si>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</si>
  <si>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</si>
  <si>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</si>
  <si>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</si>
  <si>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</si>
  <si>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</si>
  <si>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</si>
  <si>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</si>
  <si>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</si>
  <si>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</si>
  <si>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</si>
  <si>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</si>
  <si>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</si>
  <si>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</si>
  <si>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</si>
  <si>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</si>
  <si>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</si>
  <si>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</si>
  <si>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</si>
  <si>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</si>
  <si>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</si>
  <si>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</si>
  <si>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</si>
  <si>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</si>
  <si>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</si>
  <si>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</si>
  <si>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</si>
  <si>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</si>
  <si>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</si>
  <si>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</si>
  <si>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</si>
  <si>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</si>
  <si>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</si>
  <si>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</si>
  <si>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</si>
  <si>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</si>
  <si>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</si>
  <si>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</si>
  <si>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</si>
  <si>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</si>
  <si>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</si>
  <si>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</si>
  <si>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</si>
  <si>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</si>
  <si>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</si>
  <si>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</si>
  <si>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</si>
  <si>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</si>
  <si>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</si>
  <si>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</si>
  <si>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</si>
  <si>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</si>
  <si>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</si>
  <si>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</si>
  <si>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</si>
  <si>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</si>
  <si>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</si>
  <si>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</si>
  <si>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</si>
  <si>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</si>
  <si>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</si>
  <si>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</si>
  <si>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</si>
  <si>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</si>
  <si>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</si>
  <si>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</si>
  <si>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</si>
  <si>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</si>
  <si>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</si>
  <si>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</si>
  <si>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</si>
  <si>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</si>
  <si>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</si>
  <si>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</si>
  <si>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</si>
  <si>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</si>
  <si>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</si>
  <si>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</si>
  <si>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</si>
  <si>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</si>
  <si>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</si>
  <si>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</si>
  <si>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</si>
  <si>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</si>
  <si>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</si>
  <si>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</si>
  <si>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</si>
  <si>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</si>
  <si>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</si>
  <si>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</si>
  <si>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</si>
  <si>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</si>
  <si>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</si>
  <si>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</si>
  <si>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</si>
  <si>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</si>
  <si>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</si>
  <si>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</si>
  <si>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</si>
  <si>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</si>
  <si>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</si>
  <si>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</si>
  <si>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</si>
  <si>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</si>
  <si>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</si>
  <si>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</si>
  <si>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</si>
  <si>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</si>
  <si>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</si>
  <si>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</si>
  <si>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</si>
  <si>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</si>
  <si>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</si>
  <si>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</si>
  <si>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</si>
  <si>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</si>
  <si>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</si>
  <si>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</si>
  <si>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</si>
  <si>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</si>
  <si>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</si>
  <si>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</si>
  <si>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</si>
  <si>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</si>
  <si>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</si>
  <si>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</si>
  <si>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</si>
  <si>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</si>
  <si>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</si>
  <si>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</si>
  <si>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</si>
  <si>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</si>
  <si>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</si>
  <si>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</si>
  <si>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</si>
  <si>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</si>
  <si>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</si>
  <si>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</si>
  <si>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</si>
  <si>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</si>
  <si>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</si>
  <si>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</si>
  <si>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</si>
  <si>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</si>
  <si>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</si>
  <si>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</si>
  <si>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</si>
  <si>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</si>
  <si>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</si>
  <si>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</si>
  <si>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</si>
  <si>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</si>
  <si>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</si>
  <si>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</si>
  <si>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</si>
  <si>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</si>
  <si>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</si>
  <si>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</si>
  <si>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</si>
  <si>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</si>
  <si>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</si>
  <si>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</si>
  <si>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</si>
  <si>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</si>
  <si>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</si>
  <si>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</si>
  <si>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</si>
  <si>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</si>
  <si>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</si>
  <si>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</si>
  <si>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</si>
  <si>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</si>
  <si>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</si>
  <si>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</si>
  <si>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</si>
  <si>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</si>
  <si>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</si>
  <si>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</si>
  <si>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</si>
  <si>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</si>
  <si>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</si>
  <si>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</si>
  <si>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</si>
  <si>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</si>
  <si>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</si>
  <si>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</si>
  <si>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</si>
  <si>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</si>
  <si>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</si>
  <si>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</si>
  <si>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</si>
  <si>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</si>
  <si>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</si>
  <si>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</si>
  <si>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</si>
  <si>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</si>
  <si>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</si>
  <si>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</si>
  <si>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</si>
  <si>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</si>
  <si>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</si>
  <si>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</si>
  <si>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</si>
  <si>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</si>
  <si>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</si>
  <si>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</si>
  <si>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</si>
  <si>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</si>
  <si>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</si>
  <si>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</si>
  <si>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</si>
  <si>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</si>
  <si>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</si>
  <si>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</si>
  <si>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</si>
  <si>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</si>
  <si>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</si>
  <si>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</si>
  <si>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</si>
  <si>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</si>
  <si>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</si>
  <si>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</si>
  <si>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</si>
  <si>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</si>
  <si>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</si>
  <si>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</si>
  <si>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</si>
  <si>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</si>
  <si>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</si>
  <si>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</si>
  <si>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</si>
  <si>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</si>
  <si>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</si>
  <si>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</si>
  <si>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</si>
  <si>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</si>
  <si>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</si>
  <si>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</si>
  <si>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</si>
  <si>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</si>
  <si>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</si>
  <si>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</si>
  <si>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</si>
  <si>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</si>
  <si>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</si>
  <si>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</si>
  <si>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</si>
  <si>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</si>
  <si>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</si>
  <si>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</si>
  <si>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</si>
  <si>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</si>
  <si>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</si>
  <si>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</si>
  <si>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</si>
  <si>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</si>
  <si>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</si>
  <si>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</si>
  <si>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</si>
  <si>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</si>
  <si>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</si>
  <si>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</si>
  <si>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</si>
  <si>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</si>
  <si>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</si>
  <si>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</si>
  <si>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</si>
  <si>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</si>
  <si>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</si>
  <si>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</si>
  <si>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</si>
  <si>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</si>
  <si>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</si>
  <si>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</si>
  <si>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</si>
  <si>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</si>
  <si>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</si>
  <si>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</si>
  <si>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</si>
  <si>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</si>
  <si>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</si>
  <si>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</si>
  <si>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</si>
  <si>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</si>
  <si>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</si>
  <si>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</si>
  <si>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</si>
  <si>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</si>
  <si>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</si>
  <si>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</si>
  <si>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</si>
  <si>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</si>
  <si>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</si>
  <si>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</si>
  <si>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</si>
  <si>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</si>
  <si>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</si>
  <si>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</si>
  <si>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</si>
  <si>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</si>
  <si>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</si>
  <si>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</si>
  <si>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</si>
  <si>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</si>
  <si>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</si>
  <si>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</si>
  <si>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</si>
  <si>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</si>
  <si>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</si>
  <si>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</si>
  <si>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</si>
  <si>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</si>
  <si>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</si>
  <si>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</si>
  <si>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</si>
  <si>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</si>
  <si>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</si>
  <si>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</si>
  <si>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</si>
  <si>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</si>
  <si>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</si>
  <si>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</si>
  <si>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</si>
  <si>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</si>
  <si>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</si>
  <si>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</si>
  <si>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</si>
  <si>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</si>
  <si>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</si>
  <si>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</si>
  <si>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</si>
  <si>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</si>
  <si>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</si>
  <si>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</si>
  <si>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</si>
  <si>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</si>
  <si>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</si>
  <si>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</si>
  <si>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</si>
  <si>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</si>
  <si>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</si>
  <si>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</si>
  <si>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</si>
  <si>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</si>
  <si>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</si>
  <si>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</si>
  <si>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</si>
  <si>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</si>
  <si>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</si>
  <si>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</si>
  <si>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</si>
  <si>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</si>
  <si>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</si>
  <si>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</si>
  <si>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</si>
  <si>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</si>
  <si>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</si>
  <si>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</si>
  <si>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</si>
  <si>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</si>
  <si>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</si>
  <si>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</si>
  <si>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</si>
  <si>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</si>
  <si>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</si>
  <si>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</si>
  <si>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</si>
  <si>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</si>
  <si>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</si>
  <si>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</si>
  <si>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</si>
  <si>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</si>
  <si>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</si>
  <si>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</si>
  <si>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</si>
  <si>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</si>
  <si>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</si>
  <si>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</si>
  <si>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</si>
  <si>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</si>
  <si>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</si>
  <si>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</si>
  <si>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</si>
  <si>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</si>
  <si>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</si>
  <si>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</si>
  <si>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</si>
  <si>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</si>
  <si>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</si>
  <si>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</si>
  <si>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</si>
  <si>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</si>
  <si>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</si>
  <si>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</si>
  <si>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</si>
  <si>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</si>
  <si>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</si>
  <si>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</si>
  <si>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</si>
  <si>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</si>
  <si>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</si>
  <si>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</si>
  <si>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</si>
  <si>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</si>
  <si>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</si>
  <si>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</si>
  <si>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</si>
  <si>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</si>
  <si>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</si>
  <si>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</si>
  <si>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</si>
  <si>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</si>
  <si>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</si>
  <si>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</si>
  <si>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</si>
  <si>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</si>
  <si>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</si>
  <si>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</si>
  <si>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</si>
  <si>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</si>
  <si>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</si>
  <si>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</si>
  <si>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</si>
  <si>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</si>
  <si>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</si>
  <si>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</si>
  <si>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</si>
  <si>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</si>
  <si>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</si>
  <si>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</si>
  <si>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</si>
  <si>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</si>
  <si>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</si>
  <si>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</si>
  <si>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</si>
  <si>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</si>
  <si>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</si>
  <si>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</si>
  <si>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</si>
  <si>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</si>
  <si>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</si>
  <si>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</si>
  <si>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</si>
  <si>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</si>
  <si>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</si>
  <si>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</si>
  <si>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</si>
  <si>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</si>
  <si>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</si>
  <si>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</si>
  <si>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</si>
  <si>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</si>
  <si>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</si>
  <si>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</si>
  <si>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</si>
  <si>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</si>
  <si>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</si>
  <si>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</si>
  <si>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</si>
  <si>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</si>
  <si>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</si>
  <si>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</si>
  <si>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</si>
  <si>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</si>
  <si>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</si>
  <si>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</si>
  <si>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</si>
  <si>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</si>
  <si>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</si>
  <si>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</si>
  <si>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</si>
  <si>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</si>
  <si>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</si>
  <si>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</si>
  <si>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</si>
  <si>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</si>
  <si>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</si>
  <si>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</si>
  <si>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</si>
  <si>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</si>
  <si>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</si>
  <si>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</si>
  <si>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</si>
  <si>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</si>
  <si>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</si>
  <si>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</si>
  <si>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</si>
  <si>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</si>
  <si>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</si>
  <si>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</si>
  <si>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</si>
  <si>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</si>
  <si>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</si>
  <si>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</si>
  <si>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</si>
  <si>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</si>
  <si>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</si>
  <si>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</si>
  <si>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</si>
  <si>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</si>
  <si>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</si>
  <si>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</si>
  <si>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</si>
  <si>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</si>
  <si>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</si>
  <si>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</si>
  <si>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</si>
  <si>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</si>
  <si>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</si>
  <si>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</si>
  <si>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</si>
  <si>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</si>
  <si>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</si>
  <si>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</si>
  <si>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</si>
  <si>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</si>
  <si>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</si>
  <si>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</si>
  <si>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</si>
  <si>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</si>
  <si>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</si>
  <si>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</si>
  <si>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</si>
  <si>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</si>
  <si>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</si>
  <si>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</si>
  <si>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</si>
  <si>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</si>
  <si>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</si>
  <si>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</si>
  <si>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</si>
  <si>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</si>
  <si>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</si>
  <si>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</si>
  <si>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</si>
  <si>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</si>
  <si>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</si>
  <si>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</si>
  <si>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</si>
  <si>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</si>
  <si>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</si>
  <si>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</si>
  <si>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</si>
  <si>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</si>
  <si>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</si>
  <si>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</si>
  <si>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</si>
  <si>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</si>
  <si>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</si>
  <si>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</si>
  <si>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</si>
  <si>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</si>
  <si>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</si>
  <si>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</si>
  <si>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</si>
  <si>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</si>
  <si>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</si>
  <si>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</si>
  <si>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</si>
  <si>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</si>
  <si>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</si>
  <si>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</si>
  <si>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</si>
  <si>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</si>
  <si>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</si>
  <si>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</si>
  <si>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</si>
  <si>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</si>
  <si>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</si>
  <si>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</si>
  <si>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</si>
  <si>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</si>
  <si>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</si>
  <si>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</si>
  <si>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</si>
  <si>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</si>
  <si>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</si>
  <si>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</si>
  <si>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</si>
  <si>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</si>
  <si>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</si>
  <si>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</si>
  <si>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</si>
  <si>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</si>
  <si>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</si>
  <si>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</si>
  <si>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</si>
  <si>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</si>
  <si>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</si>
  <si>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</si>
  <si>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</si>
  <si>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</si>
  <si>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</si>
  <si>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</si>
  <si>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</si>
  <si>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</si>
  <si>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</si>
  <si>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</si>
  <si>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</si>
  <si>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</si>
  <si>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</si>
  <si>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</si>
  <si>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</si>
  <si>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</si>
  <si>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</si>
  <si>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</si>
  <si>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</si>
  <si>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</si>
  <si>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</si>
  <si>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</si>
  <si>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</si>
  <si>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</si>
  <si>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</si>
  <si>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</si>
  <si>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</si>
  <si>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</si>
  <si>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</si>
  <si>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</si>
  <si>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</si>
  <si>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</si>
  <si>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</si>
  <si>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</si>
  <si>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</si>
  <si>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</si>
  <si>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</si>
  <si>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</si>
  <si>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</si>
  <si>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</si>
  <si>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</si>
  <si>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</si>
  <si>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</si>
  <si>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</si>
  <si>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</si>
  <si>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</si>
  <si>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</si>
  <si>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</si>
  <si>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</si>
  <si>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</si>
  <si>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</si>
  <si>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</si>
  <si>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</si>
  <si>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</si>
  <si>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</si>
  <si>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</si>
  <si>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</si>
  <si>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</si>
  <si>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</si>
  <si>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</si>
  <si>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</si>
  <si>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</si>
  <si>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</si>
  <si>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</si>
  <si>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</si>
  <si>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</si>
  <si>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</si>
  <si>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</si>
  <si>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</si>
  <si>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</si>
  <si>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</si>
  <si>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</si>
  <si>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</si>
  <si>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</si>
  <si>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</si>
  <si>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</si>
  <si>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</si>
  <si>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</si>
  <si>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</si>
  <si>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</si>
  <si>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</si>
  <si>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</si>
  <si>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</si>
  <si>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</si>
  <si>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</si>
  <si>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</si>
  <si>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</si>
  <si>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</si>
  <si>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</si>
  <si>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</si>
  <si>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</si>
  <si>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</si>
  <si>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</si>
  <si>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</si>
  <si>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</si>
  <si>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</si>
  <si>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</si>
  <si>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</si>
  <si>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</si>
  <si>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</si>
  <si>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</si>
  <si>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</si>
  <si>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</si>
  <si>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</si>
  <si>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</si>
  <si>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</si>
  <si>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</si>
  <si>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</si>
  <si>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</si>
  <si>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</si>
  <si>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</si>
  <si>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</si>
  <si>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</si>
  <si>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</si>
  <si>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</si>
  <si>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</si>
  <si>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</si>
  <si>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</si>
  <si>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</si>
  <si>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</si>
  <si>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</si>
  <si>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</si>
  <si>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</si>
  <si>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</si>
  <si>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</si>
  <si>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</si>
  <si>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</si>
  <si>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</si>
  <si>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</si>
  <si>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</si>
  <si>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</si>
  <si>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</si>
  <si>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</si>
  <si>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</si>
  <si>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</si>
  <si>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</si>
  <si>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</si>
  <si>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</si>
  <si>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</si>
  <si>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</si>
  <si>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</si>
  <si>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</si>
  <si>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</si>
  <si>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</si>
  <si>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</si>
  <si>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</si>
  <si>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</si>
  <si>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</si>
  <si>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</si>
  <si>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</si>
  <si>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</si>
  <si>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</si>
  <si>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</si>
  <si>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</si>
  <si>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</si>
  <si>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</si>
  <si>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</si>
  <si>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</si>
  <si>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</si>
  <si>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</si>
  <si>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</si>
  <si>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</si>
  <si>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</si>
  <si>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</si>
  <si>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</si>
  <si>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</si>
  <si>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</si>
  <si>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</si>
  <si>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</si>
  <si>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</si>
  <si>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</si>
  <si>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</si>
  <si>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</si>
  <si>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</si>
  <si>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</si>
  <si>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</si>
  <si>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</si>
  <si>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</si>
  <si>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</si>
  <si>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</si>
  <si>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</si>
  <si>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</si>
  <si>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</si>
  <si>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</si>
  <si>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</si>
  <si>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</si>
  <si>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</si>
  <si>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</si>
  <si>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</si>
  <si>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</si>
  <si>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</si>
  <si>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</si>
  <si>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</si>
  <si>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</si>
  <si>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</si>
  <si>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</si>
  <si>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</si>
  <si>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</si>
  <si>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</si>
  <si>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</si>
  <si>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</si>
  <si>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</si>
  <si>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</si>
  <si>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</si>
  <si>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</si>
  <si>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</si>
  <si>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</si>
  <si>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</si>
  <si>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</si>
  <si>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</si>
  <si>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</si>
  <si>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</si>
  <si>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</si>
  <si>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</si>
  <si>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</si>
  <si>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</si>
  <si>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</si>
  <si>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</si>
  <si>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</si>
  <si>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</si>
  <si>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</si>
  <si>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</si>
  <si>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</si>
  <si>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</si>
  <si>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</si>
  <si>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</si>
  <si>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</si>
  <si>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</si>
  <si>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</si>
  <si>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</si>
  <si>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</si>
  <si>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</si>
  <si>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</si>
  <si>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</si>
  <si>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</si>
  <si>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</si>
  <si>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</si>
  <si>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</si>
  <si>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</si>
  <si>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</si>
  <si>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</si>
  <si>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</si>
  <si>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</si>
  <si>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</si>
  <si>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</si>
  <si>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</si>
  <si>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</si>
  <si>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</si>
  <si>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</si>
  <si>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</si>
  <si>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</si>
  <si>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</si>
  <si>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</si>
  <si>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</si>
  <si>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</si>
  <si>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</si>
  <si>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</si>
  <si>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</si>
  <si>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</si>
  <si>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</si>
  <si>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</si>
  <si>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</si>
  <si>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</si>
  <si>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</si>
  <si>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</si>
  <si>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</si>
  <si>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</si>
  <si>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</si>
  <si>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</si>
  <si>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</si>
  <si>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</si>
  <si>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</si>
  <si>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</si>
  <si>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</si>
  <si>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</si>
  <si>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</si>
  <si>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</si>
  <si>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</si>
  <si>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</si>
  <si>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</si>
  <si>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</si>
  <si>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</si>
  <si>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</si>
  <si>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</si>
  <si>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</si>
  <si>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</si>
  <si>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</si>
  <si>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</si>
  <si>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</si>
  <si>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</si>
  <si>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</si>
  <si>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</si>
  <si>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</si>
  <si>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</si>
  <si>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</si>
  <si>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</si>
  <si>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</si>
  <si>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</si>
  <si>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</si>
  <si>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</si>
  <si>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</si>
  <si>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</si>
  <si>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</si>
  <si>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</si>
  <si>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</si>
  <si>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</si>
  <si>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</si>
  <si>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</si>
  <si>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</si>
  <si>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</si>
  <si>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</si>
  <si>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</si>
  <si>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</si>
  <si>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</si>
  <si>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</si>
  <si>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</si>
  <si>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</si>
  <si>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</si>
  <si>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</si>
  <si>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</si>
  <si>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</si>
  <si>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</si>
  <si>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</si>
  <si>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</si>
  <si>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</si>
  <si>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</si>
  <si>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</si>
  <si>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</si>
  <si>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</si>
  <si>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</si>
  <si>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</si>
  <si>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</si>
  <si>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</si>
  <si>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</si>
  <si>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</si>
  <si>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</si>
  <si>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</si>
  <si>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</si>
  <si>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</si>
  <si>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</si>
  <si>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</si>
  <si>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</si>
  <si>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</si>
  <si>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</si>
  <si>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</si>
  <si>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</si>
  <si>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</si>
  <si>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</si>
  <si>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</si>
  <si>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</si>
  <si>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</si>
  <si>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</si>
  <si>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</si>
  <si>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</si>
  <si>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</si>
  <si>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</si>
  <si>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</si>
  <si>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</si>
  <si>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</si>
  <si>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</si>
  <si>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</si>
  <si>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</si>
  <si>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</si>
  <si>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</si>
  <si>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</si>
  <si>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</si>
  <si>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</si>
  <si>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</si>
  <si>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</si>
  <si>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</si>
  <si>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</si>
  <si>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</si>
  <si>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</si>
  <si>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</si>
  <si>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</si>
  <si>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</si>
  <si>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</si>
  <si>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</si>
  <si>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</si>
  <si>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</si>
  <si>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</si>
  <si>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</si>
  <si>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</si>
  <si>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</si>
  <si>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</si>
  <si>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</si>
  <si>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</si>
  <si>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</si>
  <si>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</si>
  <si>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</si>
  <si>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</si>
  <si>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</si>
  <si>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</si>
  <si>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</si>
  <si>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</si>
  <si>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</si>
  <si>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</si>
  <si>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</si>
  <si>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</si>
  <si>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</si>
  <si>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</si>
  <si>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</si>
  <si>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</si>
  <si>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</si>
  <si>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</si>
  <si>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</si>
  <si>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</si>
  <si>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</si>
  <si>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</si>
  <si>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</si>
  <si>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</si>
  <si>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</si>
  <si>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</si>
  <si>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</si>
  <si>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</si>
  <si>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</si>
  <si>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</si>
  <si>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</si>
  <si>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</si>
  <si>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</si>
  <si>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</si>
  <si>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</si>
  <si>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</si>
  <si>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</si>
  <si>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</si>
  <si>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</si>
  <si>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</si>
  <si>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</si>
  <si>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</si>
  <si>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</si>
  <si>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</si>
  <si>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</si>
  <si>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</si>
  <si>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</si>
  <si>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</si>
  <si>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</si>
  <si>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</si>
  <si>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</si>
  <si>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</si>
  <si>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</si>
  <si>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</si>
  <si>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</si>
  <si>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</si>
  <si>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</si>
  <si>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</si>
  <si>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</si>
  <si>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</si>
  <si>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</si>
  <si>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</si>
  <si>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</si>
  <si>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</si>
  <si>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</si>
  <si>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</si>
  <si>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</si>
  <si>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</si>
  <si>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</si>
  <si>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</si>
  <si>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</si>
  <si>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</si>
  <si>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</si>
  <si>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</si>
  <si>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</si>
  <si>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</si>
  <si>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</si>
  <si>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</si>
  <si>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</si>
  <si>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</si>
  <si>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</si>
  <si>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</si>
  <si>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</si>
  <si>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</si>
  <si>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</si>
  <si>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</si>
  <si>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</si>
  <si>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</si>
  <si>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</si>
  <si>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</si>
  <si>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</si>
  <si>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</si>
  <si>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</si>
  <si>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</si>
  <si>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</si>
  <si>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</si>
  <si>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</si>
  <si>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</si>
  <si>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</si>
  <si>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</si>
  <si>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</si>
  <si>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</si>
  <si>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</si>
  <si>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</si>
  <si>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</si>
  <si>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</si>
  <si>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</si>
  <si>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</si>
  <si>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</si>
  <si>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</si>
  <si>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</si>
  <si>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</si>
  <si>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</si>
  <si>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</si>
  <si>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</si>
  <si>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</si>
  <si>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</si>
  <si>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</si>
  <si>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</si>
  <si>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</si>
  <si>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</si>
  <si>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</si>
  <si>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</si>
  <si>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</si>
  <si>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</si>
  <si>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</si>
  <si>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</si>
  <si>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</si>
  <si>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</si>
  <si>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</si>
  <si>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</si>
  <si>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</si>
  <si>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</si>
  <si>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</si>
  <si>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</si>
  <si>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</si>
  <si>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</si>
  <si>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</si>
  <si>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</si>
  <si>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</si>
  <si>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</si>
  <si>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</si>
  <si>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</si>
  <si>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</si>
  <si>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</si>
  <si>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</si>
  <si>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</si>
  <si>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</si>
  <si>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</si>
  <si>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</si>
  <si>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</si>
  <si>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</si>
  <si>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</si>
  <si>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</si>
  <si>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</si>
  <si>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</si>
  <si>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</si>
  <si>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</si>
  <si>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</si>
  <si>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</si>
  <si>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</si>
  <si>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</si>
  <si>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</si>
  <si>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</si>
  <si>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</si>
  <si>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</si>
  <si>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</si>
  <si>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</si>
  <si>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</si>
  <si>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</si>
  <si>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</si>
  <si>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</si>
  <si>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</si>
  <si>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</si>
  <si>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</si>
  <si>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</si>
  <si>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</si>
  <si>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</si>
  <si>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</si>
  <si>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</si>
  <si>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</si>
  <si>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</si>
  <si>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</si>
  <si>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</si>
  <si>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</si>
  <si>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</si>
  <si>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</si>
  <si>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</si>
  <si>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</si>
  <si>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</si>
  <si>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</si>
  <si>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</si>
  <si>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</si>
  <si>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</si>
  <si>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</si>
  <si>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</si>
  <si>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</si>
  <si>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</si>
  <si>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</si>
  <si>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</si>
  <si>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</si>
  <si>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</si>
  <si>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</si>
  <si>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</si>
  <si>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</si>
  <si>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</si>
  <si>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</si>
  <si>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</si>
  <si>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</si>
  <si>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</si>
  <si>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</si>
  <si>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</si>
  <si>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</si>
  <si>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</si>
  <si>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</si>
  <si>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</si>
  <si>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</si>
  <si>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</si>
  <si>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</si>
  <si>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</si>
  <si>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</si>
  <si>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</si>
  <si>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</si>
  <si>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</si>
  <si>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</si>
  <si>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</si>
  <si>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</si>
  <si>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</si>
  <si>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</si>
  <si>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</si>
  <si>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</si>
  <si>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</si>
  <si>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</si>
  <si>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</si>
  <si>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</si>
  <si>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</si>
  <si>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</si>
  <si>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</si>
  <si>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</si>
  <si>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</si>
  <si>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</si>
  <si>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</si>
  <si>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</si>
  <si>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</si>
  <si>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</si>
  <si>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</si>
  <si>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</si>
  <si>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</si>
  <si>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</si>
  <si>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</si>
  <si>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</si>
  <si>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</si>
  <si>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</si>
  <si>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</si>
  <si>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</si>
  <si>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</si>
  <si>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</si>
  <si>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</si>
  <si>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</si>
  <si>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</si>
  <si>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</si>
  <si>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</si>
  <si>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</si>
  <si>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</si>
  <si>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</si>
  <si>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</si>
  <si>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</si>
  <si>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</si>
  <si>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</si>
  <si>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</si>
  <si>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</si>
  <si>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</si>
  <si>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</si>
  <si>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</si>
  <si>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</si>
  <si>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</si>
  <si>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</si>
  <si>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</si>
  <si>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</si>
  <si>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</si>
  <si>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</si>
  <si>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</si>
  <si>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</si>
  <si>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</si>
  <si>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</si>
  <si>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</si>
  <si>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</si>
  <si>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</si>
  <si>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</si>
  <si>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</si>
  <si>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</si>
  <si>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</si>
  <si>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</si>
  <si>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</si>
  <si>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</si>
  <si>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</si>
  <si>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</si>
  <si>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</si>
  <si>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</si>
  <si>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</si>
  <si>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</si>
  <si>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</si>
  <si>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</si>
  <si>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</si>
  <si>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</si>
  <si>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</si>
  <si>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</si>
  <si>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</si>
  <si>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</si>
  <si>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</si>
  <si>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</si>
  <si>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</si>
  <si>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</si>
  <si>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</si>
  <si>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</si>
  <si>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</si>
  <si>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</si>
  <si>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</si>
  <si>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</si>
  <si>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</si>
  <si>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</si>
  <si>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</si>
  <si>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</si>
  <si>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</si>
  <si>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</si>
  <si>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</si>
  <si>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</si>
  <si>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</si>
  <si>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</si>
  <si>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</si>
  <si>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</si>
  <si>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</si>
  <si>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</si>
  <si>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</si>
  <si>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</si>
  <si>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</si>
  <si>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</si>
  <si>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</si>
  <si>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</si>
  <si>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</si>
  <si>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</si>
  <si>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</si>
  <si>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</si>
  <si>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</si>
  <si>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</si>
  <si>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</si>
  <si>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</si>
  <si>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</si>
  <si>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</si>
  <si>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</si>
  <si>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</si>
  <si>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</si>
  <si>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</si>
  <si>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</si>
  <si>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</si>
  <si>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</si>
  <si>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</si>
  <si>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</si>
  <si>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</si>
  <si>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</si>
  <si>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</si>
  <si>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</si>
  <si>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</si>
  <si>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</si>
  <si>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</si>
  <si>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</si>
  <si>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</si>
  <si>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</si>
  <si>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</si>
  <si>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</si>
  <si>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</si>
  <si>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</si>
  <si>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</si>
  <si>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</si>
  <si>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</si>
  <si>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</si>
  <si>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</si>
  <si>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</si>
  <si>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</si>
  <si>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</si>
  <si>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</si>
  <si>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</si>
  <si>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</si>
  <si>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</si>
  <si>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</si>
  <si>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</si>
  <si>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</si>
  <si>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</si>
  <si>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</si>
  <si>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</si>
  <si>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</si>
  <si>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</si>
  <si>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</si>
  <si>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</si>
  <si>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</si>
  <si>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</si>
  <si>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</si>
  <si>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</si>
  <si>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</si>
  <si>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</si>
  <si>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</si>
  <si>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</si>
  <si>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</si>
  <si>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</si>
  <si>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</si>
  <si>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</si>
  <si>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</si>
  <si>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</si>
  <si>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</si>
  <si>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</si>
  <si>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</si>
  <si>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</si>
  <si>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</si>
  <si>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</si>
  <si>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</si>
  <si>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</si>
  <si>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</si>
  <si>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</si>
  <si>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</si>
  <si>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</si>
  <si>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</si>
  <si>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</si>
  <si>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</si>
  <si>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</si>
  <si>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</si>
  <si>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</si>
  <si>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</si>
  <si>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</si>
  <si>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</si>
  <si>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</si>
  <si>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</si>
  <si>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</si>
  <si>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</si>
  <si>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</si>
  <si>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</si>
  <si>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</si>
  <si>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</si>
  <si>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</si>
  <si>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</si>
  <si>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</si>
  <si>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</si>
  <si>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</si>
  <si>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</si>
  <si>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</si>
  <si>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</si>
  <si>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</si>
  <si>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</si>
  <si>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</si>
  <si>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</si>
  <si>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</si>
  <si>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</si>
  <si>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</si>
  <si>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</si>
  <si>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</si>
  <si>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</si>
  <si>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</si>
  <si>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</si>
  <si>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</si>
  <si>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</si>
  <si>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</si>
  <si>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</si>
  <si>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</si>
  <si>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</si>
  <si>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</si>
  <si>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</si>
  <si>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</si>
  <si>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</si>
  <si>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</si>
  <si>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</si>
  <si>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</si>
  <si>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</si>
  <si>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</si>
  <si>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</si>
  <si>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</si>
  <si>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</si>
  <si>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</si>
  <si>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</si>
  <si>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</si>
  <si>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</si>
  <si>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</si>
  <si>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</si>
  <si>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</si>
  <si>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</si>
  <si>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</si>
  <si>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</si>
  <si>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</si>
  <si>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</si>
  <si>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</si>
  <si>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</si>
  <si>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</si>
  <si>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</si>
  <si>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</si>
  <si>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</si>
  <si>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</si>
  <si>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</si>
  <si>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</si>
  <si>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</si>
  <si>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</si>
  <si>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</si>
  <si>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</si>
  <si>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</si>
  <si>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</si>
  <si>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</si>
  <si>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</si>
  <si>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</si>
  <si>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</si>
  <si>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</si>
  <si>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</si>
  <si>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</si>
  <si>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</si>
  <si>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</si>
  <si>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</si>
  <si>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</si>
  <si>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</si>
  <si>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</si>
  <si>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</si>
  <si>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</si>
  <si>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</si>
  <si>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</si>
  <si>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</si>
  <si>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</si>
  <si>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</si>
  <si>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</si>
  <si>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</si>
  <si>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</si>
  <si>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</si>
  <si>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</si>
  <si>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</si>
  <si>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</si>
  <si>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</si>
  <si>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</si>
  <si>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</si>
  <si>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</si>
  <si>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</si>
  <si>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</si>
  <si>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</si>
  <si>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</si>
  <si>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</si>
  <si>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</si>
  <si>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</si>
  <si>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</si>
  <si>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</si>
  <si>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</si>
  <si>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</si>
  <si>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</si>
  <si>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</si>
  <si>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</si>
  <si>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</si>
  <si>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</si>
  <si>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</si>
  <si>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</si>
  <si>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</si>
  <si>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</si>
  <si>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</si>
  <si>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</si>
  <si>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</si>
  <si>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</si>
  <si>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</si>
  <si>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</si>
  <si>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</si>
  <si>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</si>
  <si>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</si>
  <si>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</si>
  <si>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</si>
  <si>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</si>
  <si>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</si>
  <si>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</si>
  <si>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</si>
  <si>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</si>
  <si>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</si>
  <si>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</si>
  <si>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</si>
  <si>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</si>
  <si>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</si>
  <si>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</si>
  <si>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</si>
  <si>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</si>
  <si>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</si>
  <si>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</si>
  <si>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</si>
  <si>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</si>
  <si>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</si>
  <si>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</si>
  <si>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</si>
  <si>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</si>
  <si>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</si>
  <si>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</si>
  <si>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</si>
  <si>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</si>
  <si>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</si>
  <si>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</si>
  <si>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</si>
  <si>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</si>
  <si>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</si>
  <si>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</si>
  <si>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</si>
  <si>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</si>
  <si>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</si>
  <si>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</si>
  <si>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</si>
  <si>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</si>
  <si>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</si>
  <si>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</si>
  <si>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</si>
  <si>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</si>
  <si>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</si>
  <si>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</si>
  <si>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</si>
  <si>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</si>
  <si>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</si>
  <si>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</si>
  <si>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</si>
  <si>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</si>
  <si>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</si>
  <si>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</si>
  <si>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</si>
  <si>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</si>
  <si>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</si>
  <si>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</si>
  <si>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</si>
  <si>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</si>
  <si>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</si>
  <si>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</si>
  <si>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</si>
  <si>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</si>
  <si>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</si>
  <si>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</si>
  <si>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</si>
  <si>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</si>
  <si>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</si>
  <si>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</si>
  <si>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</si>
  <si>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</si>
  <si>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</si>
  <si>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</si>
  <si>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</si>
  <si>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</si>
  <si>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</si>
  <si>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</si>
  <si>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</si>
  <si>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</si>
  <si>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</si>
  <si>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</si>
  <si>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</si>
  <si>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</si>
  <si>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</si>
  <si>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</si>
  <si>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</si>
  <si>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</si>
  <si>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</si>
  <si>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</si>
  <si>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</si>
  <si>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</si>
  <si>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</si>
  <si>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</si>
  <si>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</si>
  <si>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</si>
  <si>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</si>
  <si>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</si>
  <si>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</si>
  <si>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</si>
  <si>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</si>
  <si>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</si>
  <si>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</si>
  <si>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</si>
  <si>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</si>
  <si>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</si>
  <si>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</si>
  <si>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</si>
  <si>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</si>
  <si>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</si>
  <si>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</si>
  <si>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</si>
  <si>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</si>
  <si>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</si>
  <si>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</si>
  <si>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</si>
  <si>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</si>
  <si>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</si>
  <si>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</si>
  <si>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</si>
  <si>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</si>
  <si>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</si>
  <si>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</si>
  <si>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</si>
  <si>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</si>
  <si>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</si>
  <si>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</si>
  <si>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</si>
  <si>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</si>
  <si>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</si>
  <si>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</si>
  <si>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</si>
  <si>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</si>
  <si>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</si>
  <si>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</si>
  <si>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</si>
  <si>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</si>
  <si>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</si>
  <si>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</si>
  <si>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</si>
  <si>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</si>
  <si>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</si>
  <si>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</si>
  <si>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</si>
  <si>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</si>
  <si>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</si>
  <si>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</si>
  <si>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</si>
  <si>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</si>
  <si>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</si>
  <si>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</si>
  <si>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</si>
  <si>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</si>
  <si>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</si>
  <si>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</si>
  <si>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</si>
  <si>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</si>
  <si>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</si>
  <si>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</si>
  <si>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</si>
  <si>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</si>
  <si>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</si>
  <si>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</si>
  <si>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</si>
  <si>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</si>
  <si>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</si>
  <si>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</si>
  <si>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</si>
  <si>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</si>
  <si>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</si>
  <si>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</si>
  <si>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</si>
  <si>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</si>
  <si>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</si>
  <si>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</si>
  <si>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</si>
  <si>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</si>
  <si>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</si>
  <si>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</si>
  <si>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</si>
  <si>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</si>
  <si>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</si>
  <si>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</si>
  <si>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</si>
  <si>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</si>
  <si>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</si>
  <si>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</si>
  <si>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</si>
  <si>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</si>
  <si>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</si>
  <si>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</si>
  <si>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</si>
  <si>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</si>
  <si>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</si>
  <si>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</si>
  <si>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</si>
  <si>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</si>
  <si>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</si>
  <si>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</si>
  <si>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</si>
  <si>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</si>
  <si>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</si>
  <si>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</si>
  <si>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</si>
  <si>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</si>
  <si>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</si>
  <si>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</si>
  <si>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</si>
  <si>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</si>
  <si>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</si>
  <si>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</si>
  <si>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</si>
  <si>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</si>
  <si>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</si>
  <si>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</si>
  <si>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</si>
  <si>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</si>
  <si>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</si>
  <si>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</si>
  <si>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</si>
  <si>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</si>
  <si>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</si>
  <si>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</si>
  <si>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</si>
  <si>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</si>
  <si>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</si>
  <si>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</si>
  <si>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</si>
  <si>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</si>
  <si>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</si>
  <si>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</si>
  <si>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</si>
  <si>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</si>
  <si>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</si>
  <si>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</si>
  <si>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</si>
  <si>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</si>
  <si>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</si>
  <si>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</si>
  <si>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</si>
  <si>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</si>
  <si>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</si>
  <si>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</si>
  <si>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</si>
  <si>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</si>
  <si>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</si>
  <si>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</si>
  <si>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</si>
  <si>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</si>
  <si>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</si>
  <si>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</si>
  <si>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</si>
  <si>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</si>
  <si>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</si>
  <si>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</si>
  <si>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</si>
  <si>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</si>
  <si>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</si>
  <si>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</si>
  <si>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</si>
  <si>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</si>
  <si>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</si>
  <si>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</si>
  <si>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</si>
  <si>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</si>
  <si>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</si>
  <si>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</si>
  <si>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</si>
  <si>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</si>
  <si>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</si>
  <si>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</si>
  <si>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</si>
  <si>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</si>
  <si>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</si>
  <si>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</si>
  <si>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</si>
  <si>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</si>
  <si>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</si>
  <si>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</si>
  <si>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</si>
  <si>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</si>
  <si>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</si>
  <si>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</si>
  <si>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</si>
  <si>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</si>
  <si>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</si>
  <si>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</si>
  <si>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</si>
  <si>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</si>
  <si>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</si>
  <si>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</si>
  <si>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</si>
  <si>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</si>
  <si>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</si>
  <si>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</si>
  <si>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</si>
  <si>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</si>
  <si>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</si>
  <si>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</si>
  <si>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</si>
  <si>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</si>
  <si>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</si>
  <si>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</si>
  <si>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</si>
  <si>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</si>
  <si>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</si>
  <si>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</si>
  <si>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</si>
  <si>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</si>
  <si>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</si>
  <si>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</si>
  <si>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</si>
  <si>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</si>
  <si>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</si>
  <si>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</si>
  <si>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</si>
  <si>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</si>
  <si>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</si>
  <si>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</si>
  <si>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</si>
  <si>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</si>
  <si>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</si>
  <si>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</si>
  <si>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</si>
  <si>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</si>
  <si>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</si>
  <si>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</si>
  <si>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</si>
  <si>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</si>
  <si>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</si>
  <si>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</si>
  <si>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</si>
  <si>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</si>
  <si>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</si>
  <si>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</si>
  <si>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</si>
  <si>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</si>
  <si>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</si>
  <si>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</si>
  <si>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</si>
  <si>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</si>
  <si>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</si>
  <si>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</si>
  <si>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</si>
  <si>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</si>
  <si>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</si>
  <si>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</si>
  <si>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</si>
  <si>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</si>
  <si>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</si>
  <si>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</si>
  <si>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</si>
  <si>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</si>
  <si>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</si>
  <si>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</si>
  <si>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</si>
  <si>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</si>
  <si>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</si>
  <si>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</si>
  <si>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</si>
  <si>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</si>
  <si>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</si>
  <si>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</si>
  <si>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</si>
  <si>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</si>
  <si>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</si>
  <si>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</si>
  <si>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</si>
  <si>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</si>
  <si>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</si>
  <si>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</si>
  <si>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</si>
  <si>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</si>
  <si>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</si>
  <si>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</si>
  <si>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</si>
  <si>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</si>
  <si>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</si>
  <si>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</si>
  <si>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</si>
  <si>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</si>
  <si>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</si>
  <si>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</si>
  <si>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</si>
  <si>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</si>
  <si>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</si>
  <si>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</si>
  <si>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</si>
  <si>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</si>
  <si>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</si>
  <si>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</si>
  <si>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</si>
  <si>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</si>
  <si>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</si>
  <si>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</si>
  <si>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</si>
  <si>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</si>
  <si>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</si>
  <si>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</si>
  <si>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</si>
  <si>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</si>
  <si>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</si>
  <si>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</si>
  <si>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</si>
  <si>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</si>
  <si>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</si>
  <si>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</si>
  <si>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</si>
  <si>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</si>
  <si>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</si>
  <si>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</si>
  <si>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</si>
  <si>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</si>
  <si>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</si>
  <si>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</si>
  <si>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</si>
  <si>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</si>
  <si>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</si>
  <si>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</si>
  <si>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</si>
  <si>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</si>
  <si>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</si>
  <si>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</si>
  <si>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</si>
  <si>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</si>
  <si>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</si>
  <si>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</si>
  <si>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</si>
  <si>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</si>
  <si>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</si>
  <si>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</si>
  <si>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</si>
  <si>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</si>
  <si>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</si>
  <si>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</si>
  <si>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</si>
  <si>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</si>
  <si>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</si>
  <si>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</si>
  <si>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</si>
  <si>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</si>
  <si>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</si>
  <si>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</si>
  <si>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</si>
  <si>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</si>
  <si>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</si>
  <si>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</si>
  <si>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</si>
  <si>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</si>
  <si>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</si>
  <si>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</si>
  <si>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</si>
  <si>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</si>
  <si>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</si>
  <si>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</si>
  <si>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</si>
  <si>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</si>
  <si>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</si>
  <si>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</si>
  <si>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</si>
  <si>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</si>
  <si>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</si>
  <si>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</si>
  <si>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</si>
  <si>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</si>
  <si>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</si>
  <si>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</si>
  <si>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</si>
  <si>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</si>
  <si>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</si>
  <si>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</si>
  <si>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</si>
  <si>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</si>
  <si>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</si>
  <si>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</si>
  <si>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</si>
  <si>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</si>
  <si>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</si>
  <si>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</si>
  <si>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</si>
  <si>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</si>
  <si>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</si>
  <si>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</si>
  <si>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</si>
  <si>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</si>
  <si>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</si>
  <si>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</si>
  <si>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</si>
  <si>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</si>
  <si>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</si>
  <si>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</si>
  <si>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</si>
  <si>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</si>
  <si>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</si>
  <si>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</si>
  <si>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</si>
  <si>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</si>
  <si>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</si>
  <si>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</si>
  <si>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</si>
  <si>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</si>
  <si>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</si>
  <si>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</si>
  <si>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</si>
  <si>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</si>
  <si>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</si>
  <si>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</si>
  <si>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</si>
  <si>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</si>
  <si>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</si>
  <si>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</si>
  <si>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</si>
  <si>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</si>
  <si>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</si>
  <si>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</si>
  <si>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</si>
  <si>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</si>
  <si>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</si>
  <si>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</si>
  <si>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</si>
  <si>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</si>
  <si>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</si>
  <si>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</si>
  <si>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</si>
  <si>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</si>
  <si>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</si>
  <si>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</si>
  <si>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</si>
  <si>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</si>
  <si>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</si>
  <si>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</si>
  <si>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</si>
  <si>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</si>
  <si>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</si>
  <si>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</si>
  <si>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</si>
  <si>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</si>
  <si>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</si>
  <si>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</si>
  <si>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</si>
  <si>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</si>
  <si>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</si>
  <si>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</si>
  <si>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</si>
  <si>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</si>
  <si>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</si>
  <si>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</si>
  <si>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</si>
  <si>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</si>
  <si>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</si>
  <si>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</si>
  <si>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</si>
  <si>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</si>
  <si>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</si>
  <si>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</si>
  <si>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</si>
  <si>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</si>
  <si>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</si>
  <si>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</si>
  <si>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</si>
  <si>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</si>
  <si>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</si>
  <si>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</si>
  <si>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</si>
  <si>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</si>
  <si>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</si>
  <si>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</si>
  <si>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</si>
  <si>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</si>
  <si>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</si>
  <si>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</si>
  <si>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</si>
  <si>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</si>
  <si>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</si>
  <si>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</si>
  <si>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</si>
  <si>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</si>
  <si>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</si>
  <si>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</si>
  <si>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</si>
  <si>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</si>
  <si>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</si>
  <si>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</si>
  <si>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</si>
  <si>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</si>
  <si>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</si>
  <si>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</si>
  <si>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</si>
  <si>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</si>
  <si>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</si>
  <si>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</si>
  <si>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</si>
  <si>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</si>
  <si>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</si>
  <si>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</si>
  <si>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</si>
  <si>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</si>
  <si>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</si>
  <si>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</si>
  <si>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</si>
  <si>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</si>
  <si>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</si>
  <si>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</si>
  <si>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</si>
  <si>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</si>
  <si>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</si>
  <si>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</si>
  <si>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</si>
  <si>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</si>
  <si>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</si>
  <si>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</si>
  <si>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</si>
  <si>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</si>
  <si>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</si>
  <si>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</si>
  <si>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</si>
  <si>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</si>
  <si>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</si>
  <si>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</si>
  <si>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</si>
  <si>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</si>
  <si>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</si>
  <si>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</si>
  <si>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</si>
  <si>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</si>
  <si>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</si>
  <si>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</si>
  <si>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</si>
  <si>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</si>
  <si>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</si>
  <si>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</si>
  <si>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</si>
  <si>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</si>
  <si>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</si>
  <si>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</si>
  <si>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</si>
  <si>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</si>
  <si>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</si>
  <si>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</si>
  <si>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</si>
  <si>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</si>
  <si>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</si>
  <si>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</si>
  <si>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</si>
  <si>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</si>
  <si>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</si>
  <si>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</si>
  <si>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</si>
  <si>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</si>
  <si>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</si>
  <si>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</si>
  <si>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</si>
  <si>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</si>
  <si>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</si>
  <si>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</si>
  <si>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</si>
  <si>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</si>
  <si>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</si>
  <si>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</si>
  <si>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</si>
  <si>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</si>
  <si>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</si>
  <si>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</si>
  <si>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</si>
  <si>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</si>
  <si>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</si>
  <si>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</si>
  <si>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</si>
  <si>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</si>
  <si>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</si>
  <si>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</si>
  <si>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</si>
  <si>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</si>
  <si>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</si>
  <si>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</si>
  <si>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</si>
  <si>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</si>
  <si>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</si>
  <si>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</si>
  <si>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</si>
  <si>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</si>
  <si>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</si>
  <si>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</si>
  <si>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</si>
  <si>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</si>
  <si>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</si>
  <si>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</si>
  <si>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</si>
  <si>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</si>
  <si>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</si>
  <si>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</si>
  <si>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</si>
  <si>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</si>
  <si>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</si>
  <si>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</si>
  <si>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</si>
  <si>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</si>
  <si>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</si>
  <si>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</si>
  <si>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</si>
  <si>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</si>
  <si>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</si>
  <si>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</si>
  <si>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</si>
  <si>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</si>
  <si>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</si>
  <si>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</si>
  <si>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</si>
  <si>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</si>
  <si>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</si>
  <si>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</si>
  <si>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</si>
  <si>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</si>
  <si>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</si>
  <si>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</si>
  <si>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</si>
  <si>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</si>
  <si>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</si>
  <si>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</si>
  <si>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</si>
  <si>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</si>
  <si>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</si>
  <si>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</si>
  <si>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</si>
  <si>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</si>
  <si>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</si>
  <si>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</si>
  <si>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</si>
  <si>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</si>
  <si>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</si>
  <si>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</si>
  <si>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</si>
  <si>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</si>
  <si>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</si>
  <si>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</si>
  <si>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</si>
  <si>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</si>
  <si>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</si>
  <si>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</si>
  <si>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</si>
  <si>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</si>
  <si>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</si>
  <si>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</si>
  <si>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</si>
  <si>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</si>
  <si>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</si>
  <si>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</si>
  <si>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</si>
  <si>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</si>
  <si>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</si>
  <si>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</si>
  <si>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</si>
  <si>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</si>
  <si>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</si>
  <si>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</si>
  <si>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</si>
  <si>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</si>
  <si>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</si>
  <si>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</si>
  <si>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</si>
  <si>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</si>
  <si>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</si>
  <si>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</si>
  <si>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</si>
  <si>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</si>
  <si>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</si>
  <si>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</si>
  <si>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</si>
  <si>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</si>
  <si>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</si>
  <si>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</si>
  <si>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</si>
  <si>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</si>
  <si>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</si>
  <si>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</si>
  <si>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</si>
  <si>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</si>
  <si>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</si>
  <si>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</si>
  <si>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</si>
  <si>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</si>
  <si>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</si>
  <si>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</si>
  <si>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</si>
  <si>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</si>
  <si>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</si>
  <si>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</si>
  <si>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</si>
  <si>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</si>
  <si>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</si>
  <si>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</si>
  <si>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</si>
  <si>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</si>
  <si>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</si>
  <si>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</si>
  <si>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</si>
  <si>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</si>
  <si>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</si>
  <si>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</si>
  <si>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</si>
  <si>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</si>
  <si>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</si>
  <si>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</si>
  <si>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</si>
  <si>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</si>
  <si>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</si>
  <si>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</si>
  <si>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</si>
  <si>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</si>
  <si>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</si>
  <si>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</si>
  <si>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</si>
  <si>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</si>
  <si>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</si>
  <si>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</si>
  <si>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</si>
  <si>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</si>
  <si>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</si>
  <si>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</si>
  <si>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</si>
  <si>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</si>
  <si>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</si>
  <si>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</si>
  <si>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</si>
  <si>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</si>
  <si>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</si>
  <si>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</si>
  <si>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</si>
  <si>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</si>
  <si>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</si>
  <si>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</si>
  <si>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</si>
  <si>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</si>
  <si>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</si>
  <si>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</si>
  <si>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</si>
  <si>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</si>
  <si>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</si>
  <si>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</si>
  <si>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</si>
  <si>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</si>
  <si>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</si>
  <si>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</si>
  <si>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</si>
  <si>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</si>
  <si>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</si>
  <si>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</si>
  <si>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</si>
  <si>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</si>
  <si>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</si>
  <si>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</si>
  <si>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</si>
  <si>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</si>
  <si>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</si>
  <si>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</si>
  <si>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</si>
  <si>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</si>
  <si>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</si>
  <si>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</si>
  <si>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</si>
  <si>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</si>
  <si>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</si>
  <si>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</si>
  <si>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</si>
  <si>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</si>
  <si>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</si>
  <si>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</si>
  <si>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</si>
  <si>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</si>
  <si>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</si>
  <si>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</si>
  <si>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</si>
  <si>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</si>
  <si>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</si>
  <si>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</si>
  <si>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</si>
  <si>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</si>
  <si>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</si>
  <si>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</si>
  <si>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</si>
  <si>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</si>
  <si>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</si>
  <si>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</si>
  <si>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</si>
  <si>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</si>
  <si>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</si>
  <si>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</si>
  <si>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</si>
  <si>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</si>
  <si>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</si>
  <si>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</si>
  <si>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</si>
  <si>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</si>
  <si>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</si>
  <si>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</si>
  <si>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</si>
  <si>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</si>
  <si>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</si>
  <si>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</si>
  <si>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</si>
  <si>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</si>
  <si>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</si>
  <si>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</si>
  <si>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</si>
  <si>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</si>
  <si>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</si>
  <si>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</si>
  <si>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</si>
  <si>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</si>
  <si>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</si>
  <si>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</si>
  <si>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</si>
  <si>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</si>
  <si>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</si>
  <si>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</si>
  <si>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</si>
  <si>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</si>
  <si>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</si>
  <si>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</si>
  <si>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</si>
  <si>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</si>
  <si>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</si>
  <si>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</si>
  <si>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</si>
  <si>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</si>
  <si>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</si>
  <si>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</si>
  <si>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</si>
  <si>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</si>
  <si>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</si>
  <si>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</si>
  <si>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</si>
  <si>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</si>
  <si>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</si>
  <si>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</si>
  <si>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</si>
  <si>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</si>
  <si>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</si>
  <si>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</si>
  <si>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</si>
  <si>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</si>
  <si>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</si>
  <si>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</si>
  <si>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</si>
  <si>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</si>
  <si>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</si>
  <si>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</si>
  <si>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</si>
  <si>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</si>
  <si>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</si>
  <si>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</si>
  <si>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</si>
  <si>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</si>
  <si>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</si>
  <si>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</si>
  <si>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</si>
  <si>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</si>
  <si>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</si>
  <si>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</si>
  <si>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</si>
  <si>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</si>
  <si>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</si>
  <si>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</si>
  <si>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</si>
  <si>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</si>
  <si>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</si>
  <si>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</si>
  <si>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</si>
  <si>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</si>
  <si>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</si>
  <si>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</si>
  <si>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</si>
  <si>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</si>
  <si>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</si>
  <si>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</si>
  <si>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</si>
  <si>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</si>
  <si>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</si>
  <si>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</si>
  <si>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</si>
  <si>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</si>
  <si>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</si>
  <si>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</si>
  <si>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</si>
  <si>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</si>
  <si>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</si>
  <si>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</si>
  <si>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</si>
  <si>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</si>
  <si>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</si>
  <si>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</si>
  <si>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</si>
  <si>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</si>
  <si>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</si>
  <si>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</si>
  <si>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</si>
  <si>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</si>
  <si>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</si>
  <si>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</si>
  <si>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</si>
  <si>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</si>
  <si>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</si>
  <si>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</si>
  <si>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</si>
  <si>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</si>
  <si>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</si>
  <si>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</si>
  <si>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</si>
  <si>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</si>
  <si>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</si>
  <si>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</si>
  <si>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</si>
  <si>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</si>
  <si>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</si>
  <si>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</si>
  <si>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</si>
  <si>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</si>
  <si>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</si>
  <si>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</si>
  <si>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</si>
  <si>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</si>
  <si>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</si>
  <si>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</si>
  <si>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</si>
  <si>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</si>
  <si>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</si>
  <si>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</si>
  <si>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</si>
  <si>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</si>
  <si>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</si>
  <si>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</si>
  <si>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</si>
  <si>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</si>
  <si>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</si>
  <si>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</si>
  <si>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</si>
  <si>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</si>
  <si>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</si>
  <si>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</si>
  <si>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</si>
  <si>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</si>
  <si>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</si>
  <si>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</si>
  <si>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</si>
  <si>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</si>
  <si>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</si>
  <si>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</si>
  <si>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</si>
  <si>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</si>
  <si>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</si>
  <si>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</si>
  <si>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</si>
  <si>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</si>
  <si>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</si>
  <si>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</si>
  <si>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</si>
  <si>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</si>
  <si>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</si>
  <si>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</si>
  <si>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</si>
  <si>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</si>
  <si>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</si>
  <si>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</si>
  <si>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</si>
  <si>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</si>
  <si>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</si>
  <si>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</si>
  <si>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</si>
  <si>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</si>
  <si>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</si>
  <si>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</si>
  <si>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</si>
  <si>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</si>
  <si>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</si>
  <si>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</si>
  <si>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</si>
  <si>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</si>
  <si>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</si>
  <si>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</si>
  <si>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</si>
  <si>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</si>
  <si>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</si>
  <si>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</si>
  <si>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</si>
  <si>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</si>
  <si>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</si>
  <si>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</si>
  <si>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</si>
  <si>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</si>
  <si>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</si>
  <si>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</si>
  <si>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</si>
  <si>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</si>
  <si>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</si>
  <si>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</si>
  <si>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</si>
  <si>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</si>
  <si>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</si>
  <si>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</si>
  <si>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</si>
  <si>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</si>
  <si>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</si>
  <si>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</si>
  <si>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</si>
  <si>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</si>
  <si>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</si>
  <si>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</si>
  <si>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</si>
  <si>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</si>
  <si>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</si>
  <si>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</si>
  <si>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</si>
  <si>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</si>
  <si>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</si>
  <si>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</si>
  <si>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</si>
  <si>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</si>
  <si>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</si>
  <si>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</si>
  <si>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</si>
  <si>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</si>
  <si>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</si>
  <si>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</si>
  <si>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</si>
  <si>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</si>
  <si>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</si>
  <si>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</si>
  <si>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</si>
  <si>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</si>
  <si>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</si>
  <si>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</si>
  <si>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</si>
  <si>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</si>
  <si>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</si>
  <si>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</si>
  <si>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</si>
  <si>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</si>
  <si>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</si>
  <si>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</si>
  <si>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</si>
  <si>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</si>
  <si>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</si>
  <si>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</si>
  <si>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</si>
  <si>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</si>
  <si>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</si>
  <si>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</si>
  <si>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</si>
  <si>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</si>
  <si>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</si>
  <si>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</si>
  <si>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</si>
  <si>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</si>
  <si>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</si>
  <si>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</si>
  <si>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</si>
  <si>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</si>
  <si>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</si>
  <si>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</si>
  <si>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</si>
  <si>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</si>
  <si>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</si>
  <si>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</si>
  <si>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</si>
  <si>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</si>
  <si>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</si>
  <si>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</si>
  <si>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</si>
  <si>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</si>
  <si>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</si>
  <si>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</si>
  <si>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</si>
  <si>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</si>
  <si>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</si>
  <si>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</si>
  <si>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</si>
  <si>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</si>
  <si>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</si>
  <si>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</si>
  <si>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</si>
  <si>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</si>
  <si>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</si>
  <si>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</si>
  <si>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</si>
  <si>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</si>
  <si>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</si>
  <si>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</si>
  <si>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</si>
  <si>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</si>
  <si>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</si>
  <si>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</si>
  <si>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</si>
  <si>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</si>
  <si>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</si>
  <si>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</si>
  <si>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</si>
  <si>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</si>
  <si>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</si>
  <si>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</si>
  <si>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</si>
  <si>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</si>
  <si>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</si>
  <si>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</si>
  <si>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</si>
  <si>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</si>
  <si>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</si>
  <si>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</si>
  <si>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</si>
  <si>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</si>
  <si>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</si>
  <si>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</si>
  <si>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</si>
  <si>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</si>
  <si>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</si>
  <si>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</si>
  <si>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</si>
  <si>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</si>
  <si>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</si>
  <si>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</si>
  <si>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</si>
  <si>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</si>
  <si>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</si>
  <si>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</si>
  <si>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</si>
  <si>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</si>
  <si>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</si>
  <si>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</si>
  <si>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</si>
  <si>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</si>
  <si>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</si>
  <si>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</si>
  <si>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</si>
  <si>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</si>
  <si>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</si>
  <si>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</si>
  <si>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</si>
  <si>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</si>
  <si>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</si>
  <si>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</si>
  <si>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</si>
  <si>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</si>
  <si>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</si>
  <si>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</si>
  <si>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</si>
  <si>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</si>
  <si>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</si>
  <si>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</si>
  <si>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</si>
  <si>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</si>
  <si>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</si>
  <si>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</si>
  <si>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</si>
  <si>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</si>
  <si>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</si>
  <si>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</si>
  <si>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</si>
  <si>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</si>
  <si>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</si>
  <si>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</si>
  <si>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</si>
  <si>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</si>
  <si>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</si>
  <si>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</si>
  <si>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</si>
  <si>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</si>
  <si>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</si>
  <si>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</si>
  <si>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</si>
  <si>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</si>
  <si>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</si>
  <si>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</si>
  <si>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</si>
  <si>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</si>
  <si>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</si>
  <si>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</si>
  <si>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</si>
  <si>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</si>
  <si>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</si>
  <si>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</si>
  <si>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</si>
  <si>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</si>
  <si>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</si>
  <si>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</si>
  <si>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</si>
  <si>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</si>
  <si>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</si>
  <si>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</si>
  <si>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</si>
  <si>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</si>
  <si>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</si>
  <si>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</si>
  <si>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</si>
  <si>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</si>
  <si>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</si>
  <si>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</si>
  <si>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</si>
  <si>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</si>
  <si>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</si>
  <si>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</si>
  <si>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</si>
  <si>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</si>
  <si>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</si>
  <si>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</si>
  <si>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</si>
  <si>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</si>
  <si>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</si>
  <si>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</si>
  <si>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</si>
  <si>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</si>
  <si>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</si>
  <si>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</si>
  <si>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</si>
  <si>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</si>
  <si>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</si>
  <si>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</si>
  <si>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</si>
  <si>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</si>
  <si>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</si>
  <si>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</si>
  <si>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</si>
  <si>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</si>
  <si>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</si>
  <si>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</si>
  <si>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</si>
  <si>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</si>
  <si>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</si>
  <si>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</si>
  <si>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</si>
  <si>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</si>
  <si>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</si>
  <si>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</si>
  <si>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</si>
  <si>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</si>
  <si>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</si>
  <si>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</si>
  <si>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</si>
  <si>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</si>
  <si>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</si>
  <si>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</si>
  <si>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</si>
  <si>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</si>
  <si>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</si>
  <si>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</si>
  <si>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</si>
  <si>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</si>
  <si>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</si>
  <si>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</si>
  <si>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</si>
  <si>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</si>
  <si>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</si>
  <si>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</si>
  <si>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</si>
  <si>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</si>
  <si>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</si>
  <si>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</si>
  <si>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</si>
  <si>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</si>
  <si>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</si>
  <si>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</si>
  <si>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</si>
  <si>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</si>
  <si>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</si>
  <si>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</si>
  <si>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</si>
  <si>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</si>
  <si>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</si>
  <si>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</si>
  <si>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</si>
  <si>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</si>
  <si>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</si>
  <si>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</si>
  <si>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</si>
  <si>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</si>
  <si>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</si>
  <si>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</si>
  <si>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</si>
  <si>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</si>
  <si>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</si>
  <si>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</si>
  <si>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</si>
  <si>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</si>
  <si>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</si>
  <si>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</si>
  <si>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</si>
  <si>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</si>
  <si>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</si>
  <si>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</si>
  <si>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</si>
  <si>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</si>
  <si>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</si>
  <si>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</si>
  <si>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</si>
  <si>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</si>
  <si>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</si>
  <si>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</si>
  <si>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</si>
  <si>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</si>
  <si>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</si>
  <si>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</si>
  <si>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</si>
  <si>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</si>
  <si>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</si>
  <si>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</si>
  <si>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</si>
  <si>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</si>
  <si>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</si>
  <si>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</si>
  <si>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</si>
  <si>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</si>
  <si>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</si>
  <si>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</si>
  <si>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</si>
  <si>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</si>
  <si>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</si>
  <si>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</si>
  <si>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</si>
  <si>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</si>
  <si>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</si>
  <si>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</si>
  <si>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</si>
  <si>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</si>
  <si>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</si>
  <si>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</si>
  <si>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</si>
  <si>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</si>
  <si>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</si>
  <si>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</si>
  <si>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</si>
  <si>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</si>
  <si>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</si>
  <si>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</si>
  <si>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</si>
  <si>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</si>
  <si>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</si>
  <si>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</si>
  <si>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</si>
  <si>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</si>
  <si>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</si>
  <si>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</si>
  <si>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</si>
  <si>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</si>
  <si>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</si>
  <si>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</si>
  <si>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</si>
  <si>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</si>
  <si>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</si>
  <si>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</si>
  <si>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</si>
  <si>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</si>
  <si>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</si>
  <si>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</si>
  <si>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</si>
  <si>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</si>
  <si>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</si>
  <si>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</si>
  <si>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</si>
  <si>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</si>
  <si>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</si>
  <si>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</si>
  <si>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</si>
  <si>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</si>
  <si>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</si>
  <si>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</si>
  <si>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</si>
  <si>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</si>
  <si>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</si>
  <si>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</si>
  <si>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</si>
  <si>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</si>
  <si>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</si>
  <si>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</si>
  <si>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</si>
  <si>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</si>
  <si>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</si>
  <si>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</si>
  <si>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</si>
  <si>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</si>
  <si>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</si>
  <si>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</si>
  <si>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</si>
  <si>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</si>
  <si>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</si>
  <si>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</si>
  <si>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</si>
  <si>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</si>
  <si>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</si>
  <si>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</si>
  <si>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</si>
  <si>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</si>
  <si>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</si>
  <si>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</si>
  <si>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</si>
  <si>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</si>
  <si>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</si>
  <si>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</si>
  <si>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</si>
  <si>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</si>
  <si>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</si>
  <si>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</si>
  <si>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</si>
  <si>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</si>
  <si>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</si>
  <si>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</si>
  <si>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</si>
  <si>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</si>
  <si>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</si>
  <si>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</si>
  <si>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</si>
  <si>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</si>
  <si>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</si>
  <si>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</si>
  <si>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</si>
  <si>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</si>
  <si>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</si>
  <si>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</si>
  <si>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</si>
  <si>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</si>
  <si>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</si>
  <si>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</si>
  <si>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</si>
  <si>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</si>
  <si>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</si>
  <si>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</si>
  <si>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</si>
  <si>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</si>
  <si>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</si>
  <si>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</si>
  <si>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</si>
  <si>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</si>
  <si>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</si>
  <si>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</si>
  <si>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</si>
  <si>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</si>
  <si>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</si>
  <si>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</si>
  <si>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</si>
  <si>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</si>
  <si>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</si>
  <si>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</si>
  <si>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</si>
  <si>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</si>
  <si>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</si>
  <si>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</si>
  <si>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</si>
  <si>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</si>
  <si>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</si>
  <si>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</si>
  <si>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</si>
  <si>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</si>
  <si>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</si>
  <si>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</si>
  <si>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</si>
  <si>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</si>
  <si>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</si>
  <si>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</si>
  <si>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</si>
  <si>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</si>
  <si>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</si>
  <si>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</si>
  <si>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</si>
  <si>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</si>
  <si>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</si>
  <si>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</si>
  <si>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</si>
  <si>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</si>
  <si>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</si>
  <si>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</si>
  <si>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</si>
  <si>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</si>
  <si>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</si>
  <si>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</si>
  <si>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</si>
  <si>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</si>
  <si>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</si>
  <si>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</si>
  <si>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</si>
  <si>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</si>
  <si>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</si>
  <si>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</si>
  <si>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</si>
  <si>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</si>
  <si>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</si>
  <si>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</si>
  <si>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</si>
  <si>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</si>
  <si>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</si>
  <si>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</si>
  <si>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</si>
  <si>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</si>
  <si>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</si>
  <si>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</si>
  <si>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</si>
  <si>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</si>
  <si>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</si>
  <si>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</si>
  <si>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</si>
  <si>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</si>
  <si>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</si>
  <si>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</si>
  <si>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</si>
  <si>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</si>
  <si>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</si>
  <si>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</si>
  <si>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</si>
  <si>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</si>
  <si>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</si>
  <si>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</si>
  <si>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</si>
  <si>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</si>
  <si>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</si>
  <si>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</si>
  <si>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</si>
  <si>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</si>
  <si>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</si>
  <si>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</si>
  <si>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</si>
  <si>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</si>
  <si>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</si>
  <si>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</si>
  <si>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</si>
  <si>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</si>
  <si>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</si>
  <si>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</si>
  <si>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</si>
  <si>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</si>
  <si>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</si>
  <si>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</si>
  <si>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</si>
  <si>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</si>
  <si>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</si>
  <si>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</si>
  <si>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</si>
  <si>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</si>
  <si>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</si>
  <si>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</si>
  <si>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</si>
  <si>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</si>
  <si>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</si>
  <si>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</si>
  <si>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</si>
  <si>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</si>
  <si>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</si>
  <si>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</si>
  <si>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</si>
  <si>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</si>
  <si>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</si>
  <si>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</si>
  <si>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</si>
  <si>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</si>
  <si>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</si>
  <si>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</si>
  <si>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</si>
  <si>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</si>
  <si>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</si>
  <si>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</si>
  <si>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</si>
  <si>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</si>
  <si>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</si>
  <si>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</si>
  <si>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</si>
  <si>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</si>
  <si>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</si>
  <si>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</si>
  <si>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</si>
  <si>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</si>
  <si>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</si>
  <si>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</si>
  <si>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</si>
  <si>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</si>
  <si>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</si>
  <si>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</si>
  <si>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</si>
  <si>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</si>
  <si>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</si>
  <si>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</si>
  <si>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</si>
  <si>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</si>
  <si>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</si>
  <si>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</si>
  <si>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</si>
  <si>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</si>
  <si>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</si>
  <si>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</si>
  <si>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</si>
  <si>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</si>
  <si>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</si>
  <si>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</si>
  <si>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</si>
  <si>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</si>
  <si>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</si>
  <si>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</si>
  <si>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</si>
  <si>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</si>
  <si>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</si>
  <si>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</si>
  <si>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</si>
  <si>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</si>
  <si>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</si>
  <si>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</si>
  <si>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</si>
  <si>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</si>
  <si>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</si>
  <si>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</si>
  <si>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</si>
  <si>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</si>
  <si>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</si>
  <si>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</si>
  <si>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</si>
  <si>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</si>
  <si>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</si>
  <si>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</si>
  <si>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</si>
  <si>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</si>
  <si>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</si>
  <si>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</si>
  <si>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</si>
  <si>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</si>
  <si>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</si>
  <si>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</si>
  <si>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</si>
  <si>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</si>
  <si>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</si>
  <si>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</si>
  <si>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</si>
  <si>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</si>
  <si>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</si>
  <si>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</si>
  <si>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</si>
  <si>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</si>
  <si>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</si>
  <si>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</si>
  <si>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</si>
  <si>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</si>
  <si>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</si>
  <si>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</si>
  <si>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</si>
  <si>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</si>
  <si>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</si>
  <si>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</si>
  <si>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</si>
  <si>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</si>
  <si>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</si>
  <si>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</si>
  <si>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</si>
  <si>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</si>
  <si>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</si>
  <si>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</si>
  <si>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</si>
  <si>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</si>
  <si>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</si>
  <si>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</si>
  <si>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</si>
  <si>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</si>
  <si>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</si>
  <si>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</si>
  <si>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</si>
  <si>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</si>
  <si>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</si>
  <si>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</si>
  <si>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</si>
  <si>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</si>
  <si>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</si>
  <si>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</si>
  <si>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</si>
  <si>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</si>
  <si>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</si>
  <si>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</si>
  <si>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</si>
  <si>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</si>
  <si>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</si>
  <si>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</si>
  <si>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</si>
  <si>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</si>
  <si>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</si>
  <si>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</si>
  <si>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</si>
  <si>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</si>
  <si>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</si>
  <si>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</si>
  <si>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</si>
  <si>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</si>
  <si>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</si>
  <si>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</si>
  <si>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</si>
  <si>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</si>
  <si>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</si>
  <si>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</si>
  <si>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</si>
  <si>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</si>
  <si>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</si>
  <si>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</si>
  <si>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</si>
  <si>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</si>
  <si>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</si>
  <si>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</si>
  <si>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</si>
  <si>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</si>
  <si>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</si>
  <si>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</si>
  <si>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</si>
  <si>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</si>
  <si>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</si>
  <si>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</si>
  <si>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</si>
  <si>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</si>
  <si>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</si>
  <si>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</si>
  <si>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</si>
  <si>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</si>
  <si>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</si>
  <si>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</si>
  <si>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</si>
  <si>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</si>
  <si>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</si>
  <si>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</si>
  <si>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</si>
  <si>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</si>
  <si>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</si>
  <si>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</si>
  <si>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</si>
  <si>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</si>
  <si>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</si>
  <si>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</si>
  <si>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</si>
  <si>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</si>
  <si>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</si>
  <si>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</si>
  <si>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</si>
  <si>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</si>
  <si>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</si>
  <si>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</si>
  <si>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</si>
  <si>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</si>
  <si>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</si>
  <si>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</si>
  <si>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</si>
  <si>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</si>
  <si>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</si>
  <si>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</si>
  <si>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</si>
  <si>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</si>
  <si>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</si>
  <si>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</si>
  <si>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</si>
  <si>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</si>
  <si>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</si>
  <si>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</si>
  <si>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</si>
  <si>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</si>
  <si>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</si>
  <si>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</si>
  <si>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</si>
  <si>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</si>
  <si>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</si>
  <si>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</si>
  <si>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</si>
  <si>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</si>
  <si>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</si>
  <si>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</si>
  <si>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</si>
  <si>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</si>
  <si>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</si>
  <si>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</si>
  <si>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</si>
  <si>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</si>
  <si>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</si>
  <si>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</si>
  <si>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</si>
  <si>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</si>
  <si>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</si>
  <si>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</si>
  <si>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</si>
  <si>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</si>
  <si>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</si>
  <si>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</si>
  <si>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</si>
  <si>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</si>
  <si>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</si>
  <si>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</si>
  <si>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</si>
  <si>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</si>
  <si>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</si>
  <si>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</si>
  <si>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</si>
  <si>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</si>
  <si>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</si>
  <si>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</si>
  <si>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</si>
  <si>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</si>
  <si>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</si>
  <si>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</si>
  <si>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</si>
  <si>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</si>
  <si>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</si>
  <si>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</si>
  <si>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</si>
  <si>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</si>
  <si>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</si>
  <si>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</si>
  <si>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</si>
  <si>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</si>
  <si>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</si>
  <si>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</si>
  <si>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</si>
  <si>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</si>
  <si>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</si>
  <si>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</si>
  <si>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</si>
  <si>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</si>
  <si>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</si>
  <si>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</si>
  <si>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</si>
  <si>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</si>
  <si>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</si>
  <si>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</si>
  <si>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</si>
  <si>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</si>
  <si>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</si>
  <si>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</si>
  <si>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</si>
  <si>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</si>
  <si>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</si>
  <si>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</si>
  <si>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</si>
  <si>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</si>
  <si>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</si>
  <si>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</si>
  <si>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</si>
  <si>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</si>
  <si>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</si>
  <si>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</si>
  <si>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</si>
  <si>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</si>
  <si>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</si>
  <si>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</si>
  <si>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</si>
  <si>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</si>
  <si>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</si>
  <si>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</si>
  <si>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</si>
  <si>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</si>
  <si>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</si>
  <si>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</si>
  <si>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</si>
  <si>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</si>
  <si>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</si>
  <si>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</si>
  <si>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</si>
  <si>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</si>
  <si>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</si>
  <si>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</si>
  <si>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</si>
  <si>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</si>
  <si>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</si>
  <si>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</si>
  <si>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</si>
  <si>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</si>
  <si>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</si>
  <si>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</si>
  <si>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</si>
  <si>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</si>
  <si>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</si>
  <si>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</si>
  <si>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</si>
  <si>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</si>
  <si>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</si>
  <si>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</si>
  <si>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</si>
  <si>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</si>
  <si>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</si>
  <si>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</si>
  <si>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</si>
  <si>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</si>
  <si>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</si>
  <si>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</si>
  <si>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</si>
  <si>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</si>
  <si>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</si>
  <si>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</si>
  <si>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</si>
  <si>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</si>
  <si>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</si>
  <si>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</si>
  <si>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</si>
  <si>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</si>
  <si>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</si>
  <si>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</si>
  <si>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</si>
  <si>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</si>
  <si>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</si>
  <si>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</si>
  <si>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</si>
  <si>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</si>
  <si>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</si>
  <si>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</si>
  <si>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</si>
  <si>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</si>
  <si>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</si>
  <si>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</si>
  <si>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</si>
  <si>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</si>
  <si>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</si>
  <si>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</si>
  <si>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</si>
  <si>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</si>
  <si>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</si>
  <si>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</si>
  <si>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</si>
  <si>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</si>
  <si>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</si>
  <si>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</si>
  <si>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</si>
  <si>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</si>
  <si>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</si>
  <si>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</si>
  <si>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</si>
  <si>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</si>
  <si>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</si>
  <si>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</si>
  <si>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</si>
  <si>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</si>
  <si>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</si>
  <si>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</si>
  <si>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</si>
  <si>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</si>
  <si>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</si>
  <si>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</si>
  <si>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</si>
  <si>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</si>
  <si>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</si>
  <si>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</si>
  <si>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</si>
  <si>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</si>
  <si>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</si>
  <si>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</si>
  <si>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</si>
  <si>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</si>
  <si>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</si>
  <si>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</si>
  <si>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</si>
  <si>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</si>
  <si>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</si>
  <si>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</si>
  <si>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</si>
  <si>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</si>
  <si>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</si>
  <si>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</si>
  <si>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</si>
  <si>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</si>
  <si>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</si>
  <si>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</si>
  <si>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</si>
  <si>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</si>
  <si>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</si>
  <si>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</si>
  <si>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</si>
  <si>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</si>
  <si>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</si>
  <si>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</si>
  <si>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</si>
  <si>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</si>
  <si>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</si>
  <si>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</si>
  <si>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</si>
  <si>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</si>
  <si>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</si>
  <si>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</si>
  <si>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</si>
  <si>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</si>
  <si>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</si>
  <si>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</si>
  <si>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</si>
  <si>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</si>
  <si>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</si>
  <si>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</si>
  <si>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</si>
  <si>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</si>
  <si>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</si>
  <si>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</si>
  <si>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</si>
  <si>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</si>
  <si>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</si>
  <si>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</si>
  <si>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</si>
  <si>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</si>
  <si>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</si>
  <si>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</si>
  <si>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</si>
  <si>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</si>
  <si>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</si>
  <si>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</si>
  <si>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</si>
  <si>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</si>
  <si>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</si>
  <si>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</si>
  <si>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</si>
  <si>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</si>
  <si>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</si>
  <si>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</si>
  <si>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</si>
  <si>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</si>
  <si>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</si>
  <si>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</si>
  <si>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</si>
  <si>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</si>
  <si>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</si>
  <si>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</si>
  <si>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</si>
  <si>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</si>
  <si>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</si>
  <si>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</si>
  <si>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</si>
  <si>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</si>
  <si>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</si>
  <si>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</si>
  <si>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</si>
  <si>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</si>
  <si>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</si>
  <si>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</si>
  <si>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</si>
  <si>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</si>
  <si>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</si>
  <si>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</si>
  <si>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</si>
  <si>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</si>
  <si>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</si>
  <si>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</si>
  <si>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</si>
  <si>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</si>
  <si>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</si>
  <si>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</si>
  <si>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</si>
  <si>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</si>
  <si>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</si>
  <si>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</si>
  <si>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</si>
  <si>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</si>
  <si>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</si>
  <si>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</si>
  <si>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</si>
  <si>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</si>
  <si>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</si>
  <si>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</si>
  <si>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</si>
  <si>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</si>
  <si>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</si>
  <si>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</si>
  <si>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</si>
  <si>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</si>
  <si>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</si>
  <si>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</si>
  <si>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</si>
  <si>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</si>
  <si>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</si>
  <si>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</si>
  <si>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</si>
  <si>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</si>
  <si>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</si>
  <si>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</si>
  <si>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</si>
  <si>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</si>
  <si>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</si>
  <si>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</si>
  <si>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</si>
  <si>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</si>
  <si>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</si>
  <si>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</si>
  <si>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</si>
  <si>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</si>
  <si>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</si>
  <si>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</si>
  <si>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</si>
  <si>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</si>
  <si>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</si>
  <si>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</si>
  <si>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</si>
  <si>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</si>
  <si>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</si>
  <si>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</si>
  <si>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</si>
  <si>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</si>
  <si>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</si>
  <si>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</si>
  <si>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</si>
  <si>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</si>
  <si>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</si>
  <si>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</si>
  <si>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</si>
  <si>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</si>
  <si>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</si>
  <si>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</si>
  <si>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</si>
  <si>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</si>
  <si>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</si>
  <si>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</si>
  <si>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</si>
  <si>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</si>
  <si>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</si>
  <si>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</si>
  <si>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</si>
  <si>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</si>
  <si>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</si>
  <si>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</si>
  <si>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</si>
  <si>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</si>
  <si>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</si>
  <si>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</si>
  <si>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</si>
  <si>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</si>
  <si>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</si>
  <si>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</si>
  <si>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</si>
  <si>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</si>
  <si>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</si>
  <si>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</si>
  <si>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</si>
  <si>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</si>
  <si>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</si>
  <si>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</si>
  <si>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</si>
  <si>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</si>
  <si>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</si>
  <si>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</si>
  <si>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</si>
  <si>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</si>
  <si>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</si>
  <si>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</si>
  <si>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</si>
  <si>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</si>
  <si>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</si>
  <si>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</si>
  <si>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</si>
  <si>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</si>
  <si>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</si>
  <si>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</si>
  <si>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</si>
  <si>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</si>
  <si>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</si>
  <si>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</si>
  <si>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</si>
  <si>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</si>
  <si>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</si>
  <si>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</si>
  <si>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</si>
  <si>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</si>
  <si>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</si>
  <si>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</si>
  <si>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</si>
  <si>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</si>
  <si>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</si>
  <si>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</si>
  <si>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</si>
  <si>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</si>
  <si>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</si>
  <si>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</si>
  <si>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</si>
  <si>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</si>
  <si>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</si>
  <si>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</si>
  <si>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</si>
  <si>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</si>
  <si>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</si>
  <si>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</si>
  <si>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</si>
  <si>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</si>
  <si>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</si>
  <si>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</si>
  <si>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</si>
  <si>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</si>
  <si>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</si>
  <si>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</si>
  <si>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</si>
  <si>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</si>
  <si>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</si>
  <si>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</si>
  <si>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</si>
  <si>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</si>
  <si>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</si>
  <si>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</si>
  <si>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</si>
  <si>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</si>
  <si>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</si>
  <si>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</si>
  <si>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</si>
  <si>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</si>
  <si>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</si>
  <si>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</si>
  <si>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</si>
  <si>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</si>
  <si>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</si>
  <si>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</si>
  <si>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</si>
  <si>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</si>
  <si>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</si>
  <si>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</si>
  <si>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</si>
  <si>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</si>
  <si>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</si>
  <si>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</si>
  <si>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</si>
  <si>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</si>
  <si>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</si>
  <si>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</si>
  <si>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</si>
  <si>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</si>
  <si>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</si>
  <si>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</si>
  <si>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</si>
  <si>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</si>
  <si>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</si>
  <si>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</si>
  <si>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</si>
  <si>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</si>
  <si>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</si>
  <si>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</si>
  <si>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</si>
  <si>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</si>
  <si>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</si>
  <si>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</si>
  <si>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</si>
  <si>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</si>
  <si>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</si>
  <si>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</si>
  <si>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</si>
  <si>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</si>
  <si>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</si>
  <si>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</si>
  <si>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</si>
  <si>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</si>
  <si>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</si>
  <si>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</si>
  <si>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</si>
  <si>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</si>
  <si>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</si>
  <si>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</si>
  <si>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</si>
  <si>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</si>
  <si>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</si>
  <si>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</si>
  <si>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</si>
  <si>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</si>
  <si>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</si>
  <si>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</si>
  <si>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</si>
  <si>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</si>
  <si>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</si>
  <si>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</si>
  <si>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</si>
  <si>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</si>
  <si>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</si>
  <si>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</si>
  <si>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</si>
  <si>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</si>
  <si>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</si>
  <si>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</si>
  <si>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</si>
  <si>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</si>
  <si>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</si>
  <si>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</si>
  <si>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</si>
  <si>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</si>
  <si>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</si>
  <si>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</si>
  <si>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</si>
  <si>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</si>
  <si>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</si>
  <si>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</si>
  <si>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</si>
  <si>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</si>
  <si>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</si>
  <si>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</si>
  <si>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</si>
  <si>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</si>
  <si>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</si>
  <si>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</si>
  <si>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</si>
  <si>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</si>
  <si>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</si>
  <si>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</si>
  <si>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</si>
  <si>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</si>
  <si>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</si>
  <si>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</si>
  <si>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</si>
  <si>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</si>
  <si>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</si>
  <si>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</si>
  <si>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</si>
  <si>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</si>
  <si>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</si>
  <si>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</si>
  <si>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</si>
  <si>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</si>
  <si>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</si>
  <si>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</si>
  <si>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</si>
  <si>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</si>
  <si>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</si>
  <si>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</si>
  <si>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</si>
  <si>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</si>
  <si>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</si>
  <si>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</si>
  <si>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</si>
  <si>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</si>
  <si>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</si>
  <si>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</si>
  <si>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</si>
  <si>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</si>
  <si>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</si>
  <si>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</si>
  <si>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</si>
  <si>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</si>
  <si>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</si>
  <si>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</si>
  <si>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</si>
  <si>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</si>
  <si>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</si>
  <si>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</si>
  <si>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</si>
  <si>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</si>
  <si>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</si>
  <si>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</si>
  <si>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</si>
  <si>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</si>
  <si>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</si>
  <si>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</si>
  <si>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</si>
  <si>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</si>
  <si>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</si>
  <si>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</si>
  <si>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</si>
  <si>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</si>
  <si>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</si>
  <si>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</si>
  <si>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</si>
  <si>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</si>
  <si>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</si>
  <si>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</si>
  <si>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</si>
  <si>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</si>
  <si>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</si>
  <si>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</si>
  <si>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</si>
  <si>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</si>
  <si>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</si>
  <si>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</si>
  <si>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</si>
  <si>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</si>
  <si>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</si>
  <si>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</si>
  <si>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</si>
  <si>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</si>
  <si>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</si>
  <si>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</si>
  <si>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</si>
  <si>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</si>
  <si>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</si>
  <si>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</si>
  <si>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</si>
  <si>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</si>
  <si>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</si>
  <si>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</si>
  <si>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</si>
  <si>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</si>
  <si>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</si>
  <si>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</si>
  <si>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</si>
  <si>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</si>
  <si>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</si>
  <si>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</si>
  <si>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</si>
  <si>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</si>
  <si>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</si>
  <si>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</si>
  <si>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</si>
  <si>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</si>
  <si>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</si>
  <si>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</si>
  <si>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</si>
  <si>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</si>
  <si>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</si>
  <si>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</si>
  <si>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</si>
  <si>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</si>
  <si>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</si>
  <si>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</si>
  <si>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</si>
  <si>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</si>
  <si>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</si>
  <si>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</si>
  <si>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</si>
  <si>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</si>
  <si>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</si>
  <si>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</si>
  <si>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</si>
  <si>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</si>
  <si>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</si>
  <si>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</si>
  <si>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</si>
  <si>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</si>
  <si>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</si>
  <si>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</si>
  <si>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</si>
  <si>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</si>
  <si>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</si>
  <si>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</si>
  <si>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</si>
  <si>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</si>
  <si>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</si>
  <si>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</si>
  <si>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</si>
  <si>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</si>
  <si>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</si>
  <si>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</si>
  <si>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</si>
  <si>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</si>
  <si>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</si>
  <si>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</si>
  <si>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</si>
  <si>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</si>
  <si>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</si>
  <si>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</si>
  <si>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</si>
  <si>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</si>
  <si>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</si>
  <si>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</si>
  <si>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</si>
  <si>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</si>
  <si>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</si>
  <si>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</si>
  <si>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</si>
  <si>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</si>
  <si>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</si>
  <si>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</si>
  <si>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</si>
  <si>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</si>
  <si>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</si>
  <si>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</si>
  <si>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</si>
  <si>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</si>
  <si>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</si>
  <si>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</si>
  <si>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</si>
  <si>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</si>
  <si>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</si>
  <si>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</si>
  <si>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</si>
  <si>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</si>
  <si>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</si>
  <si>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</si>
  <si>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</si>
  <si>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</si>
  <si>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</si>
  <si>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</si>
  <si>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</si>
  <si>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</si>
  <si>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</si>
  <si>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</si>
  <si>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</si>
  <si>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</si>
  <si>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</si>
  <si>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</si>
  <si>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</si>
  <si>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</si>
  <si>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</si>
  <si>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</si>
  <si>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</si>
  <si>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</si>
  <si>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</si>
  <si>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</si>
  <si>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</si>
  <si>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</si>
  <si>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</si>
  <si>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</si>
  <si>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</si>
  <si>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</si>
  <si>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</si>
  <si>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</si>
  <si>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</si>
  <si>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</si>
  <si>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</si>
  <si>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</si>
  <si>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</si>
  <si>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</si>
  <si>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</si>
  <si>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</si>
  <si>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</si>
  <si>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</si>
  <si>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</si>
  <si>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</si>
  <si>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</si>
  <si>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</si>
  <si>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</si>
  <si>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</si>
  <si>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</si>
  <si>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</si>
  <si>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</si>
  <si>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</si>
  <si>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</si>
  <si>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</si>
  <si>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</si>
  <si>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</si>
  <si>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</si>
  <si>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</si>
  <si>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</si>
  <si>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</si>
  <si>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</si>
  <si>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</si>
  <si>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</si>
  <si>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</si>
  <si>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</si>
  <si>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</si>
  <si>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</si>
  <si>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</si>
  <si>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</si>
  <si>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</si>
  <si>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</si>
  <si>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</si>
  <si>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</si>
  <si>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</si>
  <si>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</si>
  <si>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</si>
  <si>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</si>
  <si>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</si>
  <si>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</si>
  <si>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</si>
  <si>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</si>
  <si>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</si>
  <si>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</si>
  <si>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</si>
  <si>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</si>
  <si>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</si>
  <si>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</si>
  <si>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</si>
  <si>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</si>
  <si>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</si>
  <si>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</si>
  <si>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</si>
  <si>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</si>
  <si>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</si>
  <si>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</si>
  <si>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</si>
  <si>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</si>
  <si>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</si>
  <si>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</si>
  <si>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</si>
  <si>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</si>
  <si>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</si>
  <si>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</si>
  <si>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</si>
  <si>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</si>
  <si>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</si>
  <si>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</si>
  <si>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</si>
  <si>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</si>
  <si>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</si>
  <si>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</si>
  <si>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</si>
  <si>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</si>
  <si>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</si>
  <si>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</si>
  <si>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</si>
  <si>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</si>
  <si>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</si>
  <si>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</si>
  <si>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</si>
  <si>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</si>
  <si>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</si>
  <si>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</si>
  <si>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</si>
  <si>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</si>
  <si>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</si>
  <si>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</si>
  <si>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</si>
  <si>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</si>
  <si>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</si>
  <si>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</si>
  <si>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</si>
  <si>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</si>
  <si>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</si>
  <si>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</si>
  <si>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</si>
  <si>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</si>
  <si>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</si>
  <si>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</si>
  <si>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</si>
  <si>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</si>
  <si>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</si>
  <si>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</si>
  <si>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</si>
  <si>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</si>
  <si>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</si>
  <si>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</si>
  <si>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</si>
  <si>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</si>
  <si>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</si>
  <si>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</si>
  <si>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</si>
  <si>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</si>
  <si>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</si>
  <si>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</si>
  <si>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</si>
  <si>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</si>
  <si>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</si>
  <si>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</si>
  <si>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</si>
  <si>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</si>
  <si>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</si>
  <si>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</si>
  <si>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</si>
  <si>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</si>
  <si>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</si>
  <si>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</si>
  <si>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</si>
  <si>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</si>
  <si>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</si>
  <si>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</si>
  <si>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</si>
  <si>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</si>
  <si>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</si>
  <si>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</si>
  <si>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</si>
  <si>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</si>
  <si>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</si>
  <si>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</si>
  <si>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</si>
  <si>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</si>
  <si>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</si>
  <si>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</si>
  <si>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</si>
  <si>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</si>
  <si>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</si>
  <si>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</si>
  <si>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</si>
  <si>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</si>
  <si>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</si>
  <si>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</si>
  <si>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</si>
  <si>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</si>
  <si>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</si>
  <si>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</si>
  <si>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</si>
  <si>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</si>
  <si>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</si>
  <si>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</si>
  <si>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</si>
  <si>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</si>
  <si>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</si>
  <si>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</si>
  <si>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</si>
  <si>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</si>
  <si>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</si>
  <si>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</si>
  <si>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</si>
  <si>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</si>
  <si>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</si>
  <si>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</si>
  <si>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</si>
  <si>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</si>
  <si>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</si>
  <si>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</si>
  <si>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</si>
  <si>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</si>
  <si>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</si>
  <si>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</si>
  <si>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</si>
  <si>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</si>
  <si>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</si>
  <si>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</si>
  <si>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</si>
  <si>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</si>
  <si>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</si>
  <si>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</si>
  <si>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</si>
  <si>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</si>
  <si>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</si>
  <si>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</si>
  <si>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</si>
  <si>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</si>
  <si>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</si>
  <si>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</si>
  <si>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</si>
  <si>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</si>
  <si>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</si>
  <si>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</si>
  <si>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</si>
  <si>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</si>
  <si>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</si>
  <si>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</si>
  <si>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</si>
  <si>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</si>
  <si>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</si>
  <si>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</si>
  <si>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</si>
  <si>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</si>
  <si>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</si>
  <si>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</si>
  <si>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</si>
  <si>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</si>
  <si>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</si>
  <si>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</si>
  <si>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</si>
  <si>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</si>
  <si>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</si>
  <si>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</si>
  <si>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</si>
  <si>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</si>
  <si>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</si>
  <si>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</si>
  <si>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</si>
  <si>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</si>
  <si>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</si>
  <si>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</si>
  <si>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</si>
  <si>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</si>
  <si>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</si>
  <si>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</si>
  <si>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</si>
  <si>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</si>
  <si>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</si>
  <si>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</si>
  <si>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</si>
  <si>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</si>
  <si>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</si>
  <si>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</si>
  <si>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</si>
  <si>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</si>
  <si>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</si>
  <si>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</si>
  <si>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</si>
  <si>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</si>
  <si>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</si>
  <si>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</si>
  <si>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</si>
  <si>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</si>
  <si>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</si>
  <si>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</si>
  <si>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</si>
  <si>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</si>
  <si>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</si>
  <si>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</si>
  <si>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</si>
  <si>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</si>
  <si>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</si>
  <si>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</si>
  <si>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</si>
  <si>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</si>
  <si>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</si>
  <si>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</si>
  <si>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</si>
  <si>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</si>
  <si>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</si>
  <si>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</si>
  <si>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</si>
  <si>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</si>
  <si>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</si>
  <si>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</si>
  <si>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</si>
  <si>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</si>
  <si>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</si>
  <si>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</si>
  <si>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</si>
  <si>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</si>
  <si>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</si>
  <si>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</si>
  <si>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</si>
  <si>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</si>
  <si>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</si>
  <si>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</si>
  <si>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</si>
  <si>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</si>
  <si>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</si>
  <si>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</si>
  <si>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</si>
  <si>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</si>
  <si>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</si>
  <si>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</si>
  <si>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</si>
  <si>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</si>
  <si>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</si>
  <si>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</si>
  <si>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</si>
  <si>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</si>
  <si>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</si>
  <si>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</si>
  <si>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</si>
  <si>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</si>
  <si>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</si>
  <si>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</si>
  <si>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</si>
  <si>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</si>
  <si>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</si>
  <si>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</si>
  <si>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</si>
  <si>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</si>
  <si>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</si>
  <si>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</si>
  <si>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</si>
  <si>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</si>
  <si>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</si>
  <si>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</si>
  <si>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</si>
  <si>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</si>
  <si>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</si>
  <si>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</si>
  <si>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</si>
  <si>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</si>
  <si>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</si>
  <si>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</si>
  <si>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</si>
  <si>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</si>
  <si>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</si>
  <si>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</si>
  <si>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</si>
  <si>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</si>
  <si>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</si>
  <si>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</si>
  <si>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</si>
  <si>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</si>
  <si>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</si>
  <si>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</si>
  <si>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</si>
  <si>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</si>
  <si>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</si>
  <si>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</si>
  <si>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</si>
  <si>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</si>
  <si>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</si>
  <si>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</si>
  <si>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</si>
  <si>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</si>
  <si>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</si>
  <si>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</si>
  <si>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</si>
  <si>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</si>
  <si>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</si>
  <si>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</si>
  <si>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</si>
  <si>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</si>
  <si>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</si>
  <si>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</si>
  <si>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</si>
  <si>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</si>
  <si>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</si>
  <si>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</si>
  <si>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</si>
  <si>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</si>
  <si>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</si>
  <si>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</si>
  <si>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</si>
  <si>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</si>
  <si>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</si>
  <si>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</si>
  <si>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</si>
  <si>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</si>
  <si>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</si>
  <si>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</si>
  <si>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</si>
  <si>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</si>
  <si>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</si>
  <si>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</si>
  <si>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</si>
  <si>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</si>
  <si>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</si>
  <si>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</si>
  <si>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</si>
  <si>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</si>
  <si>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</si>
  <si>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</si>
  <si>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</si>
  <si>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</si>
  <si>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</si>
  <si>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</si>
  <si>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</si>
  <si>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</si>
  <si>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</si>
  <si>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</si>
  <si>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</si>
  <si>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</si>
  <si>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</si>
  <si>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</si>
  <si>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</si>
  <si>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</si>
  <si>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</si>
  <si>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</si>
  <si>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</si>
  <si>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</si>
  <si>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</si>
  <si>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</si>
  <si>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</si>
  <si>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</si>
  <si>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</si>
  <si>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</si>
  <si>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</si>
  <si>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</si>
  <si>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</si>
  <si>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</si>
  <si>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</si>
  <si>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</si>
  <si>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</si>
  <si>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</si>
  <si>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</si>
  <si>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</si>
  <si>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</si>
  <si>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</si>
  <si>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</si>
  <si>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</si>
  <si>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</si>
  <si>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</si>
  <si>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</si>
  <si>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</si>
  <si>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</si>
  <si>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</si>
  <si>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</si>
  <si>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</si>
  <si>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</si>
  <si>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</si>
  <si>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</si>
  <si>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</si>
  <si>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</si>
  <si>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</si>
  <si>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</si>
  <si>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</si>
  <si>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</si>
  <si>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</si>
  <si>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</si>
  <si>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</si>
  <si>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</si>
  <si>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</si>
  <si>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</si>
  <si>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</si>
  <si>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</si>
  <si>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</si>
  <si>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</si>
  <si>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</si>
  <si>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</si>
  <si>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</si>
  <si>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</si>
  <si>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</si>
  <si>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</si>
  <si>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</si>
  <si>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</si>
  <si>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</si>
  <si>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</si>
  <si>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</si>
  <si>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</si>
  <si>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</si>
  <si>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</si>
  <si>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</si>
  <si>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</si>
  <si>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</si>
  <si>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</si>
  <si>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</si>
  <si>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</si>
  <si>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</si>
  <si>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</si>
  <si>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</si>
  <si>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</si>
  <si>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</si>
  <si>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</si>
  <si>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</si>
  <si>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</si>
  <si>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</si>
  <si>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</si>
  <si>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</si>
  <si>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</si>
  <si>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</si>
  <si>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</si>
  <si>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</si>
  <si>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</si>
  <si>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</si>
  <si>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</si>
  <si>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</si>
  <si>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</si>
  <si>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</si>
  <si>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</si>
  <si>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</si>
  <si>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</si>
  <si>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</si>
  <si>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</si>
  <si>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</si>
  <si>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</si>
  <si>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</si>
  <si>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</si>
  <si>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</si>
  <si>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</si>
  <si>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</si>
  <si>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</si>
  <si>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</si>
  <si>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</si>
  <si>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</si>
  <si>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</si>
  <si>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</si>
  <si>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</si>
  <si>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</si>
  <si>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</si>
  <si>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</si>
  <si>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</si>
  <si>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</si>
  <si>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</si>
  <si>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</si>
  <si>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</si>
  <si>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</si>
  <si>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</si>
  <si>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</si>
  <si>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</si>
  <si>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</si>
  <si>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</si>
  <si>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</si>
  <si>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</si>
  <si>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</si>
  <si>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</si>
  <si>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</si>
  <si>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</si>
  <si>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</si>
  <si>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</si>
  <si>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</si>
  <si>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</si>
  <si>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</si>
  <si>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</si>
  <si>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</si>
  <si>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</si>
  <si>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</si>
  <si>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</si>
  <si>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</si>
  <si>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</si>
  <si>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</si>
  <si>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</si>
  <si>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</si>
  <si>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</si>
  <si>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</si>
  <si>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</si>
  <si>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</si>
  <si>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</si>
  <si>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</si>
  <si>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</si>
  <si>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</si>
  <si>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</si>
  <si>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</si>
  <si>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</si>
  <si>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</si>
  <si>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</si>
  <si>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</si>
  <si>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</si>
  <si>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</si>
  <si>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</si>
  <si>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</si>
  <si>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</si>
  <si>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</si>
  <si>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</si>
  <si>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</si>
  <si>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</si>
  <si>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</si>
  <si>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</si>
  <si>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</si>
  <si>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</si>
  <si>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</si>
  <si>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</si>
  <si>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</si>
  <si>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</si>
  <si>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</si>
  <si>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</si>
  <si>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</si>
  <si>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</si>
  <si>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</si>
  <si>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</si>
  <si>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</si>
  <si>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</si>
  <si>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</si>
  <si>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</si>
  <si>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</si>
  <si>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</si>
  <si>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</si>
  <si>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</si>
  <si>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</si>
  <si>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</si>
  <si>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</si>
  <si>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</si>
  <si>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</si>
  <si>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</si>
  <si>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</si>
  <si>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</si>
  <si>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</si>
  <si>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</si>
  <si>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</si>
  <si>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</si>
  <si>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</si>
  <si>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</si>
  <si>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</si>
  <si>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</si>
  <si>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</si>
  <si>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</si>
  <si>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</si>
  <si>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</si>
  <si>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</si>
  <si>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</si>
  <si>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</si>
  <si>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</si>
  <si>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</si>
  <si>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</si>
  <si>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</si>
  <si>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</si>
  <si>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</si>
  <si>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</si>
  <si>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</si>
  <si>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</si>
  <si>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</si>
  <si>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</si>
  <si>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</si>
  <si>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</si>
  <si>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</si>
  <si>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</si>
  <si>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</si>
  <si>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</si>
  <si>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</si>
  <si>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</si>
  <si>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</si>
  <si>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</si>
  <si>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</si>
  <si>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</si>
  <si>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</si>
  <si>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</si>
  <si>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</si>
  <si>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</si>
  <si>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</si>
  <si>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</si>
  <si>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</si>
  <si>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</si>
  <si>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</si>
  <si>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</si>
  <si>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</si>
  <si>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</si>
  <si>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</si>
  <si>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</si>
  <si>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</si>
  <si>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</si>
  <si>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</si>
  <si>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</si>
  <si>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</si>
  <si>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</si>
  <si>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</si>
  <si>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</si>
  <si>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</si>
  <si>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</si>
  <si>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</si>
  <si>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</si>
  <si>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</si>
  <si>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</si>
  <si>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</si>
  <si>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</si>
  <si>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</si>
  <si>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</si>
  <si>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</si>
  <si>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</si>
  <si>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</si>
  <si>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</si>
  <si>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</si>
  <si>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</si>
  <si>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</si>
  <si>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</si>
  <si>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</si>
  <si>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</si>
  <si>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</si>
  <si>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</si>
  <si>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</si>
  <si>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</si>
  <si>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</si>
  <si>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</si>
  <si>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</si>
  <si>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</si>
  <si>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</si>
  <si>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</si>
  <si>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</si>
  <si>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</si>
  <si>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</si>
  <si>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</si>
  <si>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</si>
  <si>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</si>
  <si>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</si>
  <si>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</si>
  <si>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</si>
  <si>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</si>
  <si>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</si>
  <si>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</si>
  <si>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</si>
  <si>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</si>
  <si>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</si>
  <si>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</si>
  <si>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</si>
  <si>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</si>
  <si>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</si>
  <si>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</si>
  <si>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</si>
  <si>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</si>
  <si>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</si>
  <si>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</si>
  <si>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</si>
  <si>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</si>
  <si>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</si>
  <si>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</si>
  <si>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</si>
  <si>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</si>
  <si>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</si>
  <si>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</si>
  <si>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</si>
  <si>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</si>
  <si>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</si>
  <si>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</si>
  <si>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</si>
  <si>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</si>
  <si>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</si>
  <si>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</si>
  <si>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</si>
  <si>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</si>
  <si>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</si>
  <si>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</si>
  <si>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</si>
  <si>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</si>
  <si>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</si>
  <si>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</si>
  <si>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</si>
  <si>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</si>
  <si>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</si>
  <si>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</si>
  <si>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</si>
  <si>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</si>
  <si>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</si>
  <si>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</si>
  <si>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</si>
  <si>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</si>
  <si>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</si>
  <si>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</si>
  <si>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</si>
  <si>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</si>
  <si>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</si>
  <si>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</si>
  <si>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</si>
  <si>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</si>
  <si>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</si>
  <si>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</si>
  <si>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</si>
  <si>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</si>
  <si>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</si>
  <si>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</si>
  <si>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</si>
  <si>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</si>
  <si>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</si>
  <si>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</si>
  <si>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</si>
  <si>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</si>
  <si>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</si>
  <si>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</si>
  <si>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</si>
  <si>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</si>
  <si>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</si>
  <si>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</si>
  <si>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</si>
  <si>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</si>
  <si>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</si>
  <si>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</si>
  <si>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</si>
  <si>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</si>
  <si>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</si>
  <si>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</si>
  <si>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</si>
  <si>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</si>
  <si>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</si>
  <si>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</si>
  <si>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</si>
  <si>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</si>
  <si>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</si>
  <si>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</si>
  <si>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</si>
  <si>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</si>
  <si>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</si>
  <si>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</si>
  <si>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</si>
  <si>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</si>
  <si>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</si>
  <si>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</si>
  <si>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</si>
  <si>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</si>
  <si>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</si>
  <si>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</si>
  <si>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</si>
  <si>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</si>
  <si>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</si>
  <si>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</si>
  <si>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</si>
  <si>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</si>
  <si>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</si>
  <si>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</si>
  <si>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</si>
  <si>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</si>
  <si>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</si>
  <si>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</si>
  <si>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</si>
  <si>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</si>
  <si>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</si>
  <si>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</si>
  <si>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</si>
  <si>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</si>
  <si>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</si>
  <si>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</si>
  <si>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</si>
  <si>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</si>
  <si>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</si>
  <si>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</si>
  <si>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</si>
  <si>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</si>
  <si>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</si>
  <si>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</si>
  <si>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</si>
  <si>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</si>
  <si>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</si>
  <si>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</si>
  <si>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</si>
  <si>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</si>
  <si>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</si>
  <si>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</si>
  <si>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</si>
  <si>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</si>
  <si>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</si>
  <si>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</si>
  <si>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</si>
  <si>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</si>
  <si>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</si>
  <si>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</si>
  <si>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</si>
  <si>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</si>
  <si>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</si>
  <si>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</si>
  <si>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</si>
  <si>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</si>
  <si>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</si>
  <si>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</si>
  <si>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</si>
  <si>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</si>
  <si>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</si>
  <si>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</si>
  <si>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</si>
  <si>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</si>
  <si>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</si>
  <si>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</si>
  <si>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</si>
  <si>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</si>
  <si>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</si>
  <si>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</si>
  <si>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</si>
  <si>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</si>
  <si>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</si>
  <si>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</si>
  <si>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</si>
  <si>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</si>
  <si>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</si>
  <si>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</si>
  <si>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</si>
  <si>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</si>
  <si>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</si>
  <si>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</si>
  <si>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</si>
  <si>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</si>
  <si>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</si>
  <si>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</si>
  <si>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</si>
  <si>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</si>
  <si>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</si>
  <si>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</si>
  <si>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</si>
  <si>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</si>
  <si>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</si>
  <si>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</si>
  <si>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</si>
  <si>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</si>
  <si>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</si>
  <si>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</si>
  <si>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</si>
  <si>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</si>
  <si>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</si>
  <si>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</si>
  <si>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</si>
  <si>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</si>
  <si>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</si>
  <si>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</si>
  <si>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</si>
  <si>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</si>
  <si>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</si>
  <si>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</si>
  <si>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</si>
  <si>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</si>
  <si>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</si>
  <si>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</si>
  <si>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</si>
  <si>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</si>
  <si>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</si>
  <si>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</si>
  <si>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</si>
  <si>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</si>
  <si>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</si>
  <si>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</si>
  <si>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</si>
  <si>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</si>
  <si>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</si>
  <si>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</si>
  <si>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</si>
  <si>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</si>
  <si>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</si>
  <si>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</si>
  <si>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</si>
  <si>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</si>
  <si>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</si>
  <si>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</si>
  <si>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</si>
  <si>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</si>
  <si>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</si>
  <si>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</si>
  <si>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</si>
  <si>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</si>
  <si>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</si>
  <si>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</si>
  <si>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</si>
  <si>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</si>
  <si>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</si>
  <si>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</si>
  <si>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</si>
  <si>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</si>
  <si>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</si>
  <si>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</si>
  <si>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</si>
  <si>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</si>
  <si>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</si>
  <si>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</si>
  <si>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</si>
  <si>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</si>
  <si>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</si>
  <si>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</si>
  <si>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</si>
  <si>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</si>
  <si>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</si>
  <si>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</si>
  <si>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</si>
  <si>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</si>
  <si>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</si>
  <si>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</si>
  <si>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</si>
  <si>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</si>
  <si>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</si>
  <si>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</si>
  <si>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</si>
  <si>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</si>
  <si>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</si>
  <si>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</si>
  <si>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</si>
  <si>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</si>
  <si>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</si>
  <si>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</si>
  <si>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</si>
  <si>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</si>
  <si>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</si>
  <si>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</si>
  <si>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</si>
  <si>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</si>
  <si>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</si>
  <si>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</si>
  <si>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</si>
  <si>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</si>
  <si>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</si>
  <si>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</si>
  <si>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</si>
  <si>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</si>
  <si>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</si>
  <si>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</si>
  <si>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</si>
  <si>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</si>
  <si>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</si>
  <si>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</si>
  <si>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</si>
  <si>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</si>
  <si>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</si>
  <si>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</si>
  <si>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</si>
  <si>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</si>
  <si>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</si>
  <si>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</si>
  <si>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</si>
  <si>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</si>
  <si>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</si>
  <si>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</si>
  <si>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</si>
  <si>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</si>
  <si>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</si>
  <si>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</si>
  <si>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</si>
  <si>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</si>
  <si>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</si>
  <si>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</si>
  <si>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</si>
  <si>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</si>
  <si>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</si>
  <si>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</si>
  <si>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</si>
  <si>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</si>
  <si>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</si>
  <si>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</si>
  <si>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</si>
  <si>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</si>
  <si>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</si>
  <si>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</si>
  <si>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</si>
  <si>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</si>
  <si>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</si>
  <si>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</si>
  <si>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</si>
  <si>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</si>
  <si>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</si>
  <si>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</si>
  <si>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</si>
  <si>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</si>
  <si>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</si>
  <si>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</si>
  <si>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</si>
  <si>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</si>
  <si>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</si>
  <si>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</si>
  <si>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</si>
  <si>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</si>
  <si>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</si>
  <si>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</si>
  <si>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</si>
  <si>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</si>
  <si>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</si>
  <si>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</si>
  <si>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</si>
  <si>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</si>
  <si>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</si>
  <si>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</si>
  <si>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</si>
  <si>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</si>
  <si>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</si>
  <si>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</si>
  <si>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</si>
  <si>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</si>
  <si>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</si>
  <si>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</si>
  <si>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</si>
  <si>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</si>
  <si>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</si>
  <si>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</si>
  <si>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</si>
  <si>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</si>
  <si>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</si>
  <si>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</si>
  <si>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</si>
  <si>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</si>
  <si>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</si>
  <si>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</si>
  <si>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</si>
  <si>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</si>
  <si>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</si>
  <si>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</si>
  <si>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</si>
  <si>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</si>
  <si>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</si>
  <si>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</si>
  <si>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</si>
  <si>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</si>
  <si>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</si>
  <si>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</si>
  <si>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</si>
  <si>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</si>
  <si>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</si>
  <si>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</si>
  <si>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</si>
  <si>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</si>
  <si>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</si>
  <si>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</si>
  <si>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</si>
  <si>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</si>
  <si>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</si>
  <si>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</si>
  <si>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</si>
  <si>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</si>
  <si>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</si>
  <si>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</si>
  <si>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</si>
  <si>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</si>
  <si>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</si>
  <si>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</si>
  <si>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</si>
  <si>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</si>
  <si>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</si>
  <si>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</si>
  <si>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</si>
  <si>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</si>
  <si>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</si>
  <si>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</si>
  <si>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</si>
  <si>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</si>
  <si>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</si>
  <si>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</si>
  <si>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</si>
  <si>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</si>
  <si>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</si>
  <si>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</si>
  <si>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</si>
  <si>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</si>
  <si>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</si>
  <si>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</si>
  <si>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</si>
  <si>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</si>
  <si>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</si>
  <si>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</si>
  <si>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</si>
  <si>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</si>
  <si>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</si>
  <si>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</si>
  <si>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</si>
  <si>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</si>
  <si>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</si>
  <si>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</si>
  <si>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</si>
  <si>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</si>
  <si>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</si>
  <si>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</si>
  <si>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</si>
  <si>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</si>
  <si>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</si>
  <si>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</si>
  <si>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</si>
  <si>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</si>
  <si>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</si>
  <si>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</si>
  <si>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</si>
  <si>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</si>
  <si>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</si>
  <si>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</si>
  <si>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</si>
  <si>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</si>
  <si>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</si>
  <si>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</si>
  <si>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</si>
  <si>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</si>
  <si>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</si>
  <si>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</si>
  <si>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</si>
  <si>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</si>
  <si>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</si>
  <si>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</si>
  <si>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</si>
  <si>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</si>
  <si>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</si>
  <si>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</si>
  <si>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</si>
  <si>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</si>
  <si>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</si>
  <si>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</si>
  <si>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</si>
  <si>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</si>
  <si>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</si>
  <si>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</si>
  <si>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</si>
  <si>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</si>
  <si>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</si>
  <si>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</si>
  <si>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</si>
  <si>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</si>
  <si>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</si>
  <si>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</si>
  <si>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</si>
  <si>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</si>
  <si>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</si>
  <si>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</si>
  <si>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</si>
  <si>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</si>
  <si>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</si>
  <si>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</si>
  <si>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</si>
  <si>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</si>
  <si>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</si>
  <si>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</si>
  <si>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</si>
  <si>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</si>
  <si>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</si>
  <si>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</si>
  <si>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</si>
  <si>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</si>
  <si>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</si>
  <si>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</si>
  <si>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</si>
  <si>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</si>
  <si>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</si>
  <si>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</si>
  <si>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</si>
  <si>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</si>
  <si>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</si>
  <si>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</si>
  <si>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</si>
  <si>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</si>
  <si>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</si>
  <si>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</si>
  <si>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</si>
  <si>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</si>
  <si>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</si>
  <si>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</si>
  <si>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</si>
  <si>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</si>
  <si>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</si>
  <si>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</si>
  <si>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</si>
  <si>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</si>
  <si>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</si>
  <si>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</si>
  <si>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</si>
  <si>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</si>
  <si>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</si>
  <si>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</si>
  <si>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</si>
  <si>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</si>
  <si>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</si>
  <si>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</si>
  <si>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</si>
  <si>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</si>
  <si>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</si>
  <si>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</si>
  <si>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</si>
  <si>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</si>
  <si>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</si>
  <si>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</si>
  <si>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</si>
  <si>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</si>
  <si>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</si>
  <si>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</si>
  <si>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</si>
  <si>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</si>
  <si>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</si>
  <si>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</si>
  <si>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</si>
  <si>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</si>
  <si>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</si>
  <si>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</si>
  <si>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</si>
  <si>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</si>
  <si>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</si>
  <si>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</si>
  <si>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</si>
  <si>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</si>
  <si>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</si>
  <si>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</si>
  <si>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</si>
  <si>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</si>
  <si>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</si>
  <si>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</si>
  <si>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</si>
  <si>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</si>
  <si>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</si>
  <si>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</si>
  <si>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</si>
  <si>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</si>
  <si>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</si>
  <si>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</si>
  <si>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</si>
  <si>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</si>
  <si>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</si>
  <si>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</si>
  <si>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</si>
  <si>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</si>
  <si>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</si>
  <si>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</si>
  <si>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</si>
  <si>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</si>
  <si>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</si>
  <si>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</si>
  <si>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</si>
  <si>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</si>
  <si>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</si>
  <si>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</si>
  <si>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</si>
  <si>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</si>
  <si>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</si>
  <si>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</si>
  <si>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</si>
  <si>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</si>
  <si>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</si>
  <si>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</si>
  <si>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</si>
  <si>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</si>
  <si>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</si>
  <si>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</si>
  <si>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</si>
  <si>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</si>
  <si>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</si>
  <si>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</si>
  <si>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</si>
  <si>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</si>
  <si>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</si>
  <si>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</si>
  <si>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</si>
  <si>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</si>
  <si>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</si>
  <si>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</si>
  <si>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</si>
  <si>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</si>
  <si>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</si>
  <si>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</si>
  <si>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</si>
  <si>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</si>
  <si>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</si>
  <si>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</si>
  <si>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</si>
  <si>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</si>
  <si>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</si>
  <si>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</si>
  <si>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</si>
  <si>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</si>
  <si>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</si>
  <si>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</si>
  <si>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</si>
  <si>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</si>
  <si>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</si>
  <si>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</si>
  <si>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</si>
  <si>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</si>
  <si>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</si>
  <si>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</si>
  <si>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</si>
  <si>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</si>
  <si>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</si>
  <si>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</si>
  <si>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</si>
  <si>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</si>
  <si>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</si>
  <si>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</si>
  <si>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</si>
  <si>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</si>
  <si>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</si>
  <si>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</si>
  <si>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</si>
  <si>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</si>
  <si>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</si>
  <si>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</si>
  <si>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</si>
  <si>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</si>
  <si>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</si>
  <si>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</si>
  <si>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</si>
  <si>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</si>
  <si>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</si>
  <si>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</si>
  <si>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</si>
  <si>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</si>
  <si>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</si>
  <si>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</si>
  <si>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</si>
  <si>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</si>
  <si>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</si>
  <si>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</si>
  <si>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</si>
  <si>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</si>
  <si>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</si>
  <si>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</si>
  <si>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</si>
  <si>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</si>
  <si>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</si>
  <si>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</si>
  <si>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</si>
  <si>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</si>
  <si>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</si>
  <si>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</si>
  <si>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</si>
  <si>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</si>
  <si>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</si>
  <si>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</si>
  <si>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</si>
  <si>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</si>
  <si>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</si>
  <si>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</si>
  <si>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</si>
  <si>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</si>
  <si>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</si>
  <si>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</si>
  <si>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</si>
  <si>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</si>
  <si>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</si>
  <si>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</si>
  <si>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</si>
  <si>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</si>
  <si>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</si>
  <si>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</si>
  <si>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</si>
  <si>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</si>
  <si>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</si>
  <si>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</si>
  <si>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</si>
  <si>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</si>
  <si>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</si>
  <si>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</si>
  <si>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</si>
  <si>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</si>
  <si>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</si>
  <si>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</si>
  <si>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</si>
  <si>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</si>
  <si>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</si>
  <si>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</si>
  <si>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</si>
  <si>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</si>
  <si>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</si>
  <si>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</si>
  <si>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</si>
  <si>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</si>
  <si>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</si>
  <si>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</si>
  <si>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</si>
  <si>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</si>
  <si>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</si>
  <si>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</si>
  <si>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</si>
  <si>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</si>
  <si>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</si>
  <si>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</si>
  <si>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</si>
  <si>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</si>
  <si>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</si>
  <si>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</si>
  <si>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</si>
  <si>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</si>
  <si>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</si>
  <si>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</si>
  <si>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</si>
  <si>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</si>
  <si>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</si>
  <si>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</si>
  <si>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</si>
  <si>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</si>
  <si>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</si>
  <si>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</si>
  <si>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</si>
  <si>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</si>
  <si>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</si>
  <si>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</si>
  <si>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</si>
  <si>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</si>
  <si>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</si>
  <si>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</si>
  <si>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</si>
  <si>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</si>
  <si>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</si>
  <si>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</si>
  <si>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</si>
  <si>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</si>
  <si>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</si>
  <si>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</si>
  <si>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</si>
  <si>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</si>
  <si>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</si>
  <si>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</si>
  <si>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</si>
  <si>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</si>
  <si>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</si>
  <si>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</si>
  <si>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</si>
  <si>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</si>
  <si>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</si>
  <si>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</si>
  <si>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</si>
  <si>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</si>
  <si>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</si>
  <si>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</si>
  <si>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</si>
  <si>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</si>
  <si>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</si>
  <si>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</si>
  <si>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</si>
  <si>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</si>
  <si>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</si>
  <si>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</si>
  <si>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</si>
  <si>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</si>
  <si>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</si>
  <si>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</si>
  <si>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</si>
  <si>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</si>
  <si>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</si>
  <si>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</si>
  <si>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</si>
  <si>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</si>
  <si>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</si>
  <si>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</si>
  <si>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</si>
  <si>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</si>
  <si>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</si>
  <si>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</si>
  <si>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</si>
  <si>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</si>
  <si>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</si>
  <si>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</si>
  <si>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</si>
  <si>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</si>
  <si>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</si>
  <si>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</si>
  <si>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</si>
  <si>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</si>
  <si>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</si>
  <si>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</si>
  <si>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</si>
  <si>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</si>
  <si>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</si>
  <si>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</si>
  <si>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</si>
  <si>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</si>
  <si>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</si>
  <si>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</si>
  <si>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</si>
  <si>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</si>
  <si>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</si>
  <si>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</si>
  <si>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</si>
  <si>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</si>
  <si>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</si>
  <si>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</si>
  <si>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</si>
  <si>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</si>
  <si>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</si>
  <si>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</si>
  <si>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</si>
  <si>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</si>
  <si>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</si>
  <si>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</si>
  <si>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</si>
  <si>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</si>
  <si>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</si>
  <si>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</si>
  <si>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</si>
  <si>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</si>
  <si>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</si>
  <si>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</si>
  <si>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</si>
  <si>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</si>
  <si>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</si>
  <si>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</si>
  <si>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</si>
  <si>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</si>
  <si>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</si>
  <si>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</si>
  <si>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</si>
  <si>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</si>
  <si>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</si>
  <si>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</si>
  <si>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</si>
  <si>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</si>
  <si>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</si>
  <si>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</si>
  <si>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</si>
  <si>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</si>
  <si>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</si>
  <si>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</si>
  <si>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</si>
  <si>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</si>
  <si>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</si>
  <si>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</si>
  <si>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</si>
  <si>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</si>
  <si>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</si>
  <si>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</si>
  <si>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</si>
  <si>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</si>
  <si>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</si>
  <si>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</si>
  <si>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</si>
  <si>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</si>
  <si>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</si>
  <si>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</si>
  <si>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</si>
  <si>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</si>
  <si>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</si>
  <si>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</si>
  <si>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</si>
  <si>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</si>
  <si>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</si>
  <si>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</si>
  <si>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</si>
  <si>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</si>
  <si>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</si>
  <si>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</si>
  <si>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</si>
  <si>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</si>
  <si>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</si>
  <si>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</si>
  <si>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</si>
  <si>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</si>
  <si>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</si>
  <si>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</si>
  <si>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</si>
  <si>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</si>
  <si>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</si>
  <si>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</si>
  <si>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</si>
  <si>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</si>
  <si>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</si>
  <si>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</si>
  <si>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</si>
  <si>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</si>
  <si>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</si>
  <si>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</si>
  <si>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</si>
  <si>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</si>
  <si>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</si>
  <si>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</si>
  <si>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</si>
  <si>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</si>
  <si>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</si>
  <si>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</si>
  <si>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</si>
  <si>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</si>
  <si>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</si>
  <si>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</si>
  <si>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</si>
  <si>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</si>
  <si>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</si>
  <si>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</si>
  <si>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</si>
  <si>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</si>
  <si>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</si>
  <si>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</si>
  <si>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</si>
  <si>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</si>
  <si>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</si>
  <si>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</si>
  <si>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</si>
  <si>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</si>
  <si>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</si>
  <si>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</si>
  <si>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</si>
  <si>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</si>
  <si>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</si>
  <si>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</si>
  <si>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</si>
  <si>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</si>
  <si>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</si>
  <si>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</si>
  <si>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</si>
  <si>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</si>
  <si>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</si>
  <si>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</si>
  <si>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</si>
  <si>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</si>
  <si>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</si>
  <si>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</si>
  <si>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</si>
  <si>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</si>
  <si>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</si>
  <si>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</si>
  <si>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</si>
  <si>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</si>
  <si>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</si>
  <si>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</si>
  <si>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</si>
  <si>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</si>
  <si>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</si>
  <si>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</si>
  <si>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</si>
  <si>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</si>
  <si>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</si>
  <si>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</si>
  <si>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</si>
  <si>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</si>
  <si>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</si>
  <si>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</si>
  <si>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</si>
  <si>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</si>
  <si>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</si>
  <si>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</si>
  <si>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</si>
  <si>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</si>
  <si>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</si>
  <si>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</si>
  <si>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</si>
  <si>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</si>
  <si>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</si>
  <si>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</si>
  <si>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</si>
  <si>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</si>
  <si>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</si>
  <si>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</si>
  <si>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</si>
  <si>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</si>
  <si>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</si>
  <si>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</si>
  <si>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</si>
  <si>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</si>
  <si>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</si>
  <si>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</si>
  <si>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</si>
  <si>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</si>
  <si>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</si>
  <si>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</si>
  <si>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</si>
  <si>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</si>
  <si>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</si>
  <si>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</si>
  <si>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</si>
  <si>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</si>
  <si>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</si>
  <si>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</si>
  <si>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</si>
  <si>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</si>
  <si>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</si>
  <si>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</si>
  <si>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</si>
  <si>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</si>
  <si>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</si>
  <si>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</si>
  <si>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</si>
  <si>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</si>
  <si>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</si>
  <si>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</si>
  <si>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</si>
  <si>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</si>
  <si>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</si>
  <si>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</si>
  <si>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</si>
  <si>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</si>
  <si>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</si>
  <si>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</si>
  <si>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</si>
  <si>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</si>
  <si>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</si>
  <si>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</si>
  <si>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</si>
  <si>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</si>
  <si>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</si>
  <si>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</si>
  <si>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</si>
  <si>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</si>
  <si>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</si>
  <si>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</si>
  <si>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</si>
  <si>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</si>
  <si>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</si>
  <si>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</si>
  <si>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</si>
  <si>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</si>
  <si>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</si>
  <si>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</si>
  <si>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</si>
  <si>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</si>
  <si>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</si>
  <si>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</si>
  <si>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</si>
  <si>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</si>
  <si>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</si>
  <si>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</si>
  <si>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</si>
  <si>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</si>
  <si>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</si>
  <si>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</si>
  <si>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</si>
  <si>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</si>
  <si>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</si>
  <si>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</si>
  <si>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</si>
  <si>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</si>
  <si>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</si>
  <si>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</si>
  <si>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</si>
  <si>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</si>
  <si>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</si>
  <si>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</si>
  <si>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</si>
  <si>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</si>
  <si>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</si>
  <si>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</si>
  <si>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</si>
  <si>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</si>
  <si>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</si>
  <si>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</si>
  <si>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</si>
  <si>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</si>
  <si>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</si>
  <si>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</si>
  <si>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</si>
  <si>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</si>
  <si>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</si>
  <si>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</si>
  <si>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</si>
  <si>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</si>
  <si>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</si>
  <si>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</si>
  <si>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</si>
  <si>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</si>
  <si>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</si>
  <si>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</si>
  <si>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</si>
  <si>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</si>
  <si>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</si>
  <si>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</si>
  <si>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</si>
  <si>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</si>
  <si>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</si>
  <si>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</si>
  <si>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</si>
  <si>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</si>
  <si>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</si>
  <si>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</si>
  <si>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</si>
  <si>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</si>
  <si>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</si>
  <si>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</si>
  <si>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</si>
  <si>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</si>
  <si>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</si>
  <si>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</si>
  <si>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</si>
  <si>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</si>
  <si>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</si>
  <si>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</si>
  <si>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</si>
  <si>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</si>
  <si>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</si>
  <si>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</si>
  <si>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</si>
  <si>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</si>
  <si>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</si>
  <si>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</si>
  <si>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</si>
  <si>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</si>
  <si>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</si>
  <si>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</si>
  <si>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</si>
  <si>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</si>
  <si>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</si>
  <si>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</si>
  <si>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</si>
  <si>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</si>
  <si>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</si>
  <si>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</si>
  <si>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</si>
  <si>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</si>
  <si>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</si>
  <si>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</si>
  <si>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</si>
  <si>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</si>
  <si>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</si>
  <si>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</si>
  <si>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</si>
  <si>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</si>
  <si>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</si>
  <si>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</si>
  <si>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</si>
  <si>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</si>
  <si>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</si>
  <si>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</si>
  <si>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</si>
  <si>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</si>
  <si>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</si>
  <si>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</si>
  <si>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</si>
  <si>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</si>
  <si>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</si>
  <si>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</si>
  <si>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</si>
  <si>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</si>
  <si>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</si>
  <si>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</si>
  <si>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</si>
  <si>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</si>
  <si>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</si>
  <si>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</si>
  <si>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</si>
  <si>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</si>
  <si>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</si>
  <si>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</si>
  <si>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</si>
  <si>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</si>
  <si>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</si>
  <si>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</si>
  <si>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</si>
  <si>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</si>
  <si>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</si>
  <si>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</si>
  <si>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</si>
  <si>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</si>
  <si>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</si>
  <si>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</si>
  <si>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</si>
  <si>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</si>
  <si>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</si>
  <si>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</si>
  <si>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</si>
  <si>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</si>
  <si>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</si>
  <si>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</si>
  <si>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</si>
  <si>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</si>
  <si>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</si>
  <si>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</si>
  <si>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</si>
  <si>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</si>
  <si>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</si>
  <si>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</si>
  <si>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</si>
  <si>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</si>
  <si>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</si>
  <si>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</si>
  <si>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</si>
  <si>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</si>
  <si>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</si>
  <si>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</si>
  <si>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</si>
  <si>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</si>
  <si>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</si>
  <si>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</si>
  <si>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</si>
  <si>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</si>
  <si>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</si>
  <si>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</si>
  <si>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</si>
  <si>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</si>
  <si>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</si>
  <si>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</si>
  <si>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</si>
  <si>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</si>
  <si>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</si>
  <si>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</si>
  <si>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</si>
  <si>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</si>
  <si>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</si>
  <si>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</si>
  <si>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</si>
  <si>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</si>
  <si>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</si>
  <si>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</si>
  <si>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</si>
  <si>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</si>
  <si>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</si>
  <si>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</si>
  <si>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</si>
  <si>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</si>
  <si>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</si>
  <si>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</si>
  <si>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</si>
  <si>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</si>
  <si>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</si>
  <si>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</si>
  <si>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</si>
  <si>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</si>
  <si>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</si>
  <si>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</si>
  <si>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</si>
  <si>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</si>
  <si>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</si>
  <si>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</si>
  <si>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</si>
  <si>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</si>
  <si>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</si>
  <si>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</si>
  <si>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</si>
  <si>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</si>
  <si>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</si>
  <si>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</si>
  <si>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</si>
  <si>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</si>
  <si>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</si>
  <si>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</si>
  <si>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</si>
  <si>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</si>
  <si>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</si>
  <si>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</si>
  <si>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</si>
  <si>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</si>
  <si>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</si>
  <si>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</si>
  <si>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</si>
  <si>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</si>
  <si>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</si>
  <si>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</si>
  <si>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</si>
  <si>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</si>
  <si>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</si>
  <si>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</si>
  <si>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</si>
  <si>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</si>
  <si>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</si>
  <si>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</si>
  <si>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</si>
  <si>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</si>
  <si>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</si>
  <si>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</si>
  <si>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</si>
  <si>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</si>
  <si>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</si>
  <si>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</si>
  <si>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</si>
  <si>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</si>
  <si>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</si>
  <si>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</si>
  <si>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</si>
  <si>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</si>
  <si>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</si>
  <si>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</si>
  <si>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</si>
  <si>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</si>
  <si>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</si>
  <si>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</si>
  <si>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</si>
  <si>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</si>
  <si>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</si>
  <si>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</si>
  <si>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</si>
  <si>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</si>
  <si>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</si>
  <si>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</si>
  <si>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</si>
  <si>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</si>
  <si>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</si>
  <si>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</si>
  <si>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</si>
  <si>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</si>
  <si>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</si>
  <si>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</si>
  <si>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</si>
  <si>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</si>
  <si>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</si>
  <si>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</si>
  <si>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</si>
  <si>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</si>
  <si>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</si>
  <si>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</si>
  <si>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</si>
  <si>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</si>
  <si>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</si>
  <si>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</si>
  <si>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</si>
  <si>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</si>
  <si>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</si>
  <si>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</si>
  <si>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</si>
  <si>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</si>
  <si>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</si>
  <si>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</si>
  <si>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</si>
  <si>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</si>
  <si>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</si>
  <si>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</si>
  <si>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</si>
  <si>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</si>
  <si>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</si>
  <si>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</si>
  <si>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</si>
  <si>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</si>
  <si>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</si>
  <si>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</si>
  <si>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</si>
  <si>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</si>
  <si>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</si>
  <si>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</si>
  <si>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</si>
  <si>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</si>
  <si>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</si>
  <si>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</si>
  <si>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</si>
  <si>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</si>
  <si>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</si>
  <si>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</si>
  <si>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</si>
  <si>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</si>
  <si>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</si>
  <si>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</si>
  <si>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</si>
  <si>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</si>
  <si>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</si>
  <si>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</si>
  <si>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</si>
  <si>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</si>
  <si>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</si>
  <si>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</si>
  <si>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</si>
  <si>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</si>
  <si>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</si>
  <si>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</si>
  <si>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</si>
  <si>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</si>
  <si>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</si>
  <si>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</si>
  <si>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</si>
  <si>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</si>
  <si>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</si>
  <si>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</si>
  <si>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</si>
  <si>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</si>
  <si>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</si>
  <si>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</si>
  <si>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</si>
  <si>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</si>
  <si>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</si>
  <si>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</si>
  <si>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</si>
  <si>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</si>
  <si>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</si>
  <si>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</si>
  <si>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</si>
  <si>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</si>
  <si>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</si>
  <si>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</si>
  <si>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</si>
  <si>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</si>
  <si>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</si>
  <si>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</si>
  <si>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</si>
  <si>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</si>
  <si>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</si>
  <si>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</si>
  <si>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</si>
  <si>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</si>
  <si>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</si>
  <si>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</si>
  <si>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</si>
  <si>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</si>
  <si>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</si>
  <si>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</si>
  <si>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</si>
  <si>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</si>
  <si>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</si>
  <si>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</si>
  <si>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</si>
  <si>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</si>
  <si>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</si>
  <si>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</si>
  <si>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</si>
  <si>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</si>
  <si>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</si>
  <si>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</si>
  <si>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</si>
  <si>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</si>
  <si>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</si>
  <si>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</si>
  <si>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</si>
  <si>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</si>
  <si>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</si>
  <si>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</si>
  <si>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</si>
  <si>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</si>
  <si>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</si>
  <si>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</si>
  <si>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</si>
  <si>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</si>
  <si>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</si>
  <si>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</si>
  <si>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</si>
  <si>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</si>
  <si>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</si>
  <si>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</si>
  <si>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</si>
  <si>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</si>
  <si>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</si>
  <si>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</si>
  <si>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</si>
  <si>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</si>
  <si>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</si>
  <si>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</si>
  <si>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</si>
  <si>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</si>
  <si>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</si>
  <si>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</si>
  <si>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</si>
  <si>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</si>
  <si>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</si>
  <si>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</si>
  <si>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</si>
  <si>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</si>
  <si>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</si>
  <si>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</si>
  <si>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</si>
  <si>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</si>
  <si>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</si>
  <si>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</si>
  <si>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</si>
  <si>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</si>
  <si>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</si>
  <si>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</si>
  <si>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</si>
  <si>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</si>
  <si>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</si>
  <si>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</si>
  <si>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</si>
  <si>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</si>
  <si>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</si>
  <si>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</si>
  <si>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</si>
  <si>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</si>
  <si>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</si>
  <si>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</si>
  <si>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</si>
  <si>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</si>
  <si>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</si>
  <si>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</si>
  <si>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</si>
  <si>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</si>
  <si>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</si>
  <si>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</si>
  <si>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</si>
  <si>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</si>
  <si>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</si>
  <si>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</si>
  <si>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</si>
  <si>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</si>
  <si>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</si>
  <si>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</si>
  <si>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</si>
  <si>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</si>
  <si>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</si>
  <si>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</si>
  <si>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</si>
  <si>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</si>
  <si>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</si>
  <si>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</si>
  <si>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</si>
  <si>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</si>
  <si>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</si>
  <si>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</si>
  <si>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</si>
  <si>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</si>
  <si>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</si>
  <si>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</si>
  <si>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</si>
  <si>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</si>
  <si>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</si>
  <si>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</si>
  <si>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</si>
  <si>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</si>
  <si>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</si>
  <si>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</si>
  <si>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</si>
  <si>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</si>
  <si>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</si>
  <si>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</si>
  <si>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</si>
  <si>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</si>
  <si>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</si>
  <si>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</si>
  <si>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</si>
  <si>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</si>
  <si>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</si>
  <si>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</si>
  <si>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</si>
  <si>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</si>
  <si>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</si>
  <si>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</si>
  <si>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</si>
  <si>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</si>
  <si>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</si>
  <si>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</si>
  <si>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</si>
  <si>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</si>
  <si>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</si>
  <si>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</si>
  <si>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</si>
  <si>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</si>
  <si>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</si>
  <si>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</si>
  <si>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</si>
  <si>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</si>
  <si>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</si>
  <si>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</si>
  <si>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</si>
  <si>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</si>
  <si>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</si>
  <si>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</si>
  <si>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</si>
  <si>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</si>
  <si>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</si>
  <si>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</si>
  <si>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</si>
  <si>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</si>
  <si>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</si>
  <si>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</si>
  <si>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</si>
  <si>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</si>
  <si>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</si>
  <si>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</si>
  <si>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</si>
  <si>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</si>
  <si>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</si>
  <si>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</si>
  <si>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</si>
  <si>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</si>
  <si>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</si>
  <si>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</si>
  <si>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</si>
  <si>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</si>
  <si>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</si>
  <si>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</si>
  <si>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</si>
  <si>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</si>
  <si>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</si>
  <si>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</si>
  <si>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</si>
  <si>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</si>
  <si>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</si>
  <si>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</si>
  <si>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</si>
  <si>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</si>
  <si>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</si>
  <si>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</si>
  <si>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</si>
  <si>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</si>
  <si>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</si>
  <si>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</si>
  <si>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</si>
  <si>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</si>
  <si>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</si>
  <si>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</si>
  <si>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</si>
  <si>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</si>
  <si>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</si>
  <si>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</si>
  <si>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</si>
  <si>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</si>
  <si>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</si>
  <si>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</si>
  <si>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</si>
  <si>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</si>
  <si>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</si>
  <si>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</si>
  <si>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</si>
  <si>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</si>
  <si>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</si>
  <si>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</si>
  <si>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</si>
  <si>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</si>
  <si>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</si>
  <si>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</si>
  <si>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</si>
  <si>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</si>
  <si>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</si>
  <si>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</si>
  <si>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</si>
  <si>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</si>
  <si>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</si>
  <si>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</si>
  <si>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</si>
  <si>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</si>
  <si>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</si>
  <si>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</si>
  <si>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</si>
  <si>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</si>
  <si>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</si>
  <si>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</si>
  <si>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</si>
  <si>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</si>
  <si>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</si>
  <si>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</si>
  <si>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</si>
  <si>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</si>
  <si>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</si>
  <si>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</si>
  <si>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</si>
  <si>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</si>
  <si>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</si>
  <si>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</si>
  <si>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</si>
  <si>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</si>
  <si>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</si>
  <si>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</si>
  <si>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</si>
  <si>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</si>
  <si>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</si>
  <si>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</si>
  <si>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</si>
  <si>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</si>
  <si>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</si>
  <si>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</si>
  <si>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</si>
  <si>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</si>
  <si>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</si>
  <si>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</si>
  <si>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</si>
  <si>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</si>
  <si>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</si>
  <si>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</si>
  <si>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</si>
  <si>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</si>
  <si>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</si>
  <si>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</si>
  <si>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</si>
  <si>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</si>
  <si>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</si>
  <si>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</si>
  <si>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</si>
  <si>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</si>
  <si>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</si>
  <si>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</si>
  <si>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</si>
  <si>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</si>
  <si>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</si>
  <si>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</si>
  <si>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</si>
  <si>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</si>
  <si>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</si>
  <si>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</si>
  <si>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</si>
  <si>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</si>
  <si>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</si>
  <si>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</si>
  <si>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</si>
  <si>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</si>
  <si>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</si>
  <si>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</si>
  <si>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</si>
  <si>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</si>
  <si>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</si>
  <si>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</si>
  <si>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</si>
  <si>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</si>
  <si>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</si>
  <si>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</si>
  <si>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</si>
  <si>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</si>
  <si>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</si>
  <si>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</si>
  <si>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</si>
  <si>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</si>
  <si>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</si>
  <si>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</si>
  <si>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</si>
  <si>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</si>
  <si>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</si>
  <si>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</si>
  <si>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</si>
  <si>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</si>
  <si>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</si>
  <si>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</si>
  <si>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</si>
  <si>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</si>
  <si>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</si>
  <si>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</si>
  <si>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</si>
  <si>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</si>
  <si>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</si>
  <si>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</si>
  <si>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</si>
  <si>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</si>
  <si>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</si>
  <si>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</si>
  <si>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</si>
  <si>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</si>
  <si>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</si>
  <si>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</si>
  <si>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</si>
  <si>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</si>
  <si>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</si>
  <si>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</si>
  <si>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</si>
  <si>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</si>
  <si>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</si>
  <si>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</si>
  <si>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</si>
  <si>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</si>
  <si>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</si>
  <si>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</si>
  <si>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</si>
  <si>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</si>
  <si>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</si>
  <si>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</si>
  <si>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</si>
  <si>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</si>
  <si>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</si>
  <si>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</si>
  <si>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</si>
  <si>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</si>
  <si>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</si>
  <si>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</si>
  <si>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</si>
  <si>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</si>
  <si>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</si>
  <si>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</si>
  <si>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</si>
  <si>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</si>
  <si>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</si>
  <si>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</si>
  <si>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</si>
  <si>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</si>
  <si>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</si>
  <si>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</si>
  <si>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</si>
  <si>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</si>
  <si>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</si>
  <si>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</si>
  <si>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</si>
  <si>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</si>
  <si>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</si>
  <si>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</si>
  <si>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</si>
  <si>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</si>
  <si>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</si>
  <si>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</si>
  <si>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</si>
  <si>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</si>
  <si>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</si>
  <si>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</si>
  <si>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</si>
  <si>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</si>
  <si>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</si>
  <si>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</si>
  <si>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</si>
  <si>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</si>
  <si>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</si>
  <si>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</si>
  <si>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</si>
  <si>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</si>
  <si>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</si>
  <si>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</si>
  <si>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</si>
  <si>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</si>
  <si>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</si>
  <si>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</si>
  <si>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</si>
  <si>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</si>
  <si>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</si>
  <si>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</si>
  <si>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</si>
  <si>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</si>
  <si>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</si>
  <si>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</si>
  <si>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</si>
  <si>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</si>
  <si>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</si>
  <si>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</si>
  <si>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</si>
  <si>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</si>
  <si>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</si>
  <si>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</si>
  <si>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</si>
  <si>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</si>
  <si>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</si>
  <si>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</si>
  <si>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</si>
  <si>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</si>
  <si>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</si>
  <si>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</si>
  <si>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</si>
  <si>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</si>
  <si>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</si>
  <si>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</si>
  <si>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</si>
  <si>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</si>
  <si>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</si>
  <si>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</si>
  <si>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</si>
  <si>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</si>
  <si>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</si>
  <si>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</si>
  <si>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</si>
  <si>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</si>
  <si>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</si>
  <si>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</si>
  <si>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</si>
  <si>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</si>
  <si>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</si>
  <si>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</si>
  <si>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</si>
  <si>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</si>
  <si>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</si>
  <si>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</si>
  <si>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</si>
  <si>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</si>
  <si>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</si>
  <si>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</si>
  <si>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</si>
  <si>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</si>
  <si>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</si>
  <si>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</si>
  <si>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</si>
  <si>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</si>
  <si>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</si>
  <si>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</si>
  <si>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</si>
  <si>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</si>
  <si>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</si>
  <si>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</si>
  <si>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</si>
  <si>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</si>
  <si>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</si>
  <si>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</si>
  <si>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</si>
  <si>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</si>
  <si>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</si>
  <si>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</si>
  <si>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</si>
  <si>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</si>
  <si>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</si>
  <si>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</si>
  <si>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</si>
  <si>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</si>
  <si>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</si>
  <si>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</si>
  <si>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</si>
  <si>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</si>
  <si>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</si>
  <si>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</si>
  <si>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</si>
  <si>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</si>
  <si>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</si>
  <si>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</si>
  <si>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</si>
  <si>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</si>
  <si>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</si>
  <si>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</si>
  <si>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</si>
  <si>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</si>
  <si>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</si>
  <si>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</si>
  <si>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</si>
  <si>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</si>
  <si>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</si>
  <si>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</si>
  <si>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</si>
  <si>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</si>
  <si>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</si>
  <si>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</si>
  <si>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</si>
  <si>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</si>
  <si>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</si>
  <si>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</si>
  <si>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</si>
  <si>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</si>
  <si>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</si>
  <si>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</si>
  <si>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</si>
  <si>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</si>
  <si>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</si>
  <si>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</si>
  <si>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</si>
  <si>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</si>
  <si>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</si>
  <si>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</si>
  <si>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</si>
  <si>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</si>
  <si>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</si>
  <si>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</si>
  <si>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</si>
  <si>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</si>
  <si>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</si>
  <si>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</si>
  <si>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</si>
  <si>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</si>
  <si>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</si>
  <si>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</si>
  <si>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</si>
  <si>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</si>
  <si>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</si>
  <si>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</si>
  <si>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</si>
  <si>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</si>
  <si>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</si>
  <si>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</si>
  <si>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</si>
  <si>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</si>
  <si>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</si>
  <si>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</si>
  <si>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</si>
  <si>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</si>
  <si>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</si>
  <si>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</si>
  <si>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</si>
  <si>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</si>
  <si>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</si>
  <si>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</si>
  <si>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</si>
  <si>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</si>
  <si>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</si>
  <si>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</si>
  <si>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</si>
  <si>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</si>
  <si>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</si>
  <si>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</si>
  <si>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</si>
  <si>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</si>
  <si>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</si>
  <si>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</si>
  <si>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</si>
  <si>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</si>
  <si>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</si>
  <si>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</si>
  <si>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</si>
  <si>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</si>
  <si>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</si>
  <si>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</si>
  <si>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</si>
  <si>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</si>
  <si>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</si>
  <si>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</si>
  <si>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</si>
  <si>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</si>
  <si>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</si>
  <si>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</si>
  <si>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</si>
  <si>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</si>
  <si>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</si>
  <si>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</si>
  <si>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</si>
  <si>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</si>
  <si>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</si>
  <si>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</si>
  <si>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</si>
  <si>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</si>
  <si>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</si>
  <si>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</si>
  <si>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</si>
  <si>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</si>
  <si>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</si>
  <si>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</si>
  <si>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</si>
  <si>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</si>
  <si>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</si>
  <si>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</si>
  <si>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</si>
  <si>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</si>
  <si>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</si>
  <si>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</si>
  <si>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</si>
  <si>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</si>
  <si>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</si>
  <si>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</si>
  <si>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</si>
  <si>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</si>
  <si>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</si>
  <si>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</si>
  <si>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</si>
  <si>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</si>
  <si>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</si>
  <si>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</si>
  <si>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</si>
  <si>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</si>
  <si>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</si>
  <si>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</si>
  <si>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</si>
  <si>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</si>
  <si>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</si>
  <si>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</si>
  <si>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</si>
  <si>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</si>
  <si>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</si>
  <si>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</si>
  <si>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</si>
  <si>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</si>
  <si>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</si>
  <si>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</si>
  <si>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</si>
  <si>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</si>
  <si>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</si>
  <si>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</si>
  <si>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</si>
  <si>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</si>
  <si>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</si>
  <si>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</si>
  <si>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</si>
  <si>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</si>
  <si>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</si>
  <si>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</si>
  <si>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</si>
  <si>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</si>
  <si>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</si>
  <si>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</si>
  <si>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</si>
  <si>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</si>
  <si>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</si>
  <si>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</si>
  <si>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</si>
  <si>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</si>
  <si>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</si>
  <si>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</si>
  <si>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</si>
  <si>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</si>
  <si>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</si>
  <si>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</si>
  <si>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</si>
  <si>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</si>
  <si>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</si>
  <si>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</si>
  <si>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</si>
  <si>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</si>
  <si>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</si>
  <si>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</si>
  <si>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</si>
  <si>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</si>
  <si>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</si>
  <si>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</si>
  <si>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</si>
  <si>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</si>
  <si>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</si>
  <si>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</si>
  <si>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</si>
  <si>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</si>
  <si>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</si>
  <si>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</si>
  <si>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</si>
  <si>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</si>
  <si>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</si>
  <si>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</si>
  <si>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</si>
  <si>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</si>
  <si>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</si>
  <si>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</si>
  <si>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</si>
  <si>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</si>
  <si>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</si>
  <si>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</si>
  <si>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</si>
  <si>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</si>
  <si>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</si>
  <si>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</si>
  <si>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</si>
  <si>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</si>
  <si>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</si>
  <si>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</si>
  <si>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</si>
  <si>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</si>
  <si>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</si>
  <si>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</si>
  <si>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</si>
  <si>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</si>
  <si>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</si>
  <si>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</si>
  <si>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</si>
  <si>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</si>
  <si>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</si>
  <si>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</si>
  <si>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</si>
  <si>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</si>
  <si>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</si>
  <si>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</si>
  <si>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</si>
  <si>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</si>
  <si>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</si>
  <si>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</si>
  <si>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</si>
  <si>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</si>
  <si>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</si>
  <si>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</si>
  <si>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</si>
  <si>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</si>
  <si>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</si>
  <si>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</si>
  <si>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</si>
  <si>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</si>
  <si>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</si>
  <si>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</si>
  <si>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</si>
  <si>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</si>
  <si>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</si>
  <si>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</si>
  <si>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</si>
  <si>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</si>
  <si>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</si>
  <si>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</si>
  <si>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</si>
  <si>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</si>
  <si>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</si>
  <si>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</si>
  <si>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</si>
  <si>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</si>
  <si>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</si>
  <si>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</si>
  <si>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</si>
  <si>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</si>
  <si>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</si>
  <si>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</si>
  <si>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</si>
  <si>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</si>
  <si>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</si>
  <si>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</si>
  <si>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</si>
  <si>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</si>
  <si>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</si>
  <si>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</si>
  <si>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</si>
  <si>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</si>
  <si>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</si>
  <si>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</si>
  <si>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</si>
  <si>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</si>
  <si>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</si>
  <si>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</si>
  <si>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</si>
  <si>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</si>
  <si>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</si>
  <si>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</si>
  <si>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</si>
  <si>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</si>
  <si>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</si>
  <si>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</si>
  <si>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</si>
  <si>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</si>
  <si>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</si>
  <si>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</si>
  <si>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</si>
  <si>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</si>
  <si>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</si>
  <si>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</si>
  <si>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</si>
  <si>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</si>
  <si>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</si>
  <si>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</si>
  <si>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</si>
  <si>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</si>
  <si>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</si>
  <si>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</si>
  <si>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</si>
  <si>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</si>
  <si>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</si>
  <si>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</si>
  <si>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</si>
  <si>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</si>
  <si>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</si>
  <si>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</si>
  <si>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</si>
  <si>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</si>
  <si>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</si>
  <si>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</si>
  <si>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</si>
  <si>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</si>
  <si>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</si>
  <si>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</si>
  <si>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</si>
  <si>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</si>
  <si>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</si>
  <si>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</si>
  <si>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</si>
  <si>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</si>
  <si>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</si>
  <si>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</si>
  <si>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</si>
  <si>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</si>
  <si>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</si>
  <si>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</si>
  <si>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</si>
  <si>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</si>
  <si>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</si>
  <si>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</si>
  <si>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</si>
  <si>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</si>
  <si>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</si>
  <si>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</si>
  <si>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</si>
  <si>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</si>
  <si>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</si>
  <si>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</si>
  <si>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</si>
  <si>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</si>
  <si>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</si>
  <si>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</si>
  <si>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</si>
  <si>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</si>
  <si>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</si>
  <si>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</si>
  <si>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</si>
  <si>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</si>
  <si>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</si>
  <si>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</si>
  <si>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</si>
  <si>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</si>
  <si>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</si>
  <si>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</si>
  <si>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</si>
  <si>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</si>
  <si>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</si>
  <si>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</si>
  <si>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</si>
  <si>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</si>
  <si>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</si>
  <si>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</si>
  <si>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</si>
  <si>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</si>
  <si>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</si>
  <si>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</si>
  <si>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</si>
  <si>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</si>
  <si>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</si>
  <si>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</si>
  <si>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</si>
  <si>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</si>
  <si>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</si>
  <si>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</si>
  <si>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</si>
  <si>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</si>
  <si>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</si>
  <si>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</si>
  <si>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</si>
  <si>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</si>
  <si>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</si>
  <si>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</si>
  <si>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</si>
  <si>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</si>
  <si>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</si>
  <si>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</si>
  <si>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</si>
  <si>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</si>
  <si>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</si>
  <si>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</si>
  <si>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</si>
  <si>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</si>
  <si>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</si>
  <si>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</si>
  <si>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</si>
  <si>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</si>
  <si>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</si>
  <si>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</si>
  <si>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</si>
  <si>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</si>
  <si>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</si>
  <si>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</si>
  <si>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</si>
  <si>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</si>
  <si>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</si>
  <si>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</si>
  <si>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</si>
  <si>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</si>
  <si>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</si>
  <si>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</si>
  <si>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</si>
  <si>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</si>
  <si>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</si>
  <si>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</si>
  <si>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</si>
  <si>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</si>
  <si>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</si>
  <si>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</si>
  <si>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</si>
  <si>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</si>
  <si>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</si>
  <si>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</si>
  <si>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</si>
  <si>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</si>
  <si>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</si>
  <si>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</si>
  <si>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</si>
  <si>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</si>
  <si>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</si>
  <si>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</si>
  <si>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</si>
  <si>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</si>
  <si>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</si>
  <si>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</si>
  <si>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</si>
  <si>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</si>
  <si>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</si>
  <si>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</si>
  <si>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</si>
  <si>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</si>
  <si>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</si>
  <si>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</si>
  <si>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</si>
  <si>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</si>
  <si>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</si>
  <si>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</si>
  <si>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</si>
  <si>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</si>
  <si>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</si>
  <si>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</si>
  <si>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</si>
  <si>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</si>
  <si>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</si>
  <si>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</si>
  <si>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</si>
  <si>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</si>
  <si>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</si>
  <si>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</si>
  <si>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</si>
  <si>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</si>
  <si>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</si>
  <si>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</si>
  <si>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</si>
  <si>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</si>
  <si>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</si>
  <si>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</si>
  <si>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</si>
  <si>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</si>
  <si>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</si>
  <si>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</si>
  <si>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</si>
  <si>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</si>
  <si>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</si>
  <si>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</si>
  <si>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</si>
  <si>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</si>
  <si>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</si>
  <si>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</si>
  <si>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</si>
  <si>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</si>
  <si>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</si>
  <si>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</si>
  <si>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</si>
  <si>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</si>
  <si>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</si>
  <si>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</si>
  <si>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</si>
  <si>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</si>
  <si>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</si>
  <si>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</si>
  <si>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</si>
  <si>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</si>
  <si>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</si>
  <si>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</si>
  <si>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</si>
  <si>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</si>
  <si>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</si>
  <si>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</si>
  <si>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</si>
  <si>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</si>
  <si>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</si>
  <si>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</si>
  <si>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</si>
  <si>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</si>
  <si>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</si>
  <si>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</si>
  <si>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</si>
  <si>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</si>
  <si>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</si>
  <si>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</si>
  <si>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</si>
  <si>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</si>
  <si>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</si>
  <si>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</si>
  <si>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</si>
  <si>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</si>
  <si>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</si>
  <si>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</si>
  <si>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</si>
  <si>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</si>
  <si>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</si>
  <si>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</si>
  <si>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</si>
  <si>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</si>
  <si>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</si>
  <si>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</si>
  <si>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</si>
  <si>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</si>
  <si>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</si>
  <si>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</si>
  <si>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</si>
  <si>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</si>
  <si>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</si>
  <si>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</si>
  <si>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</si>
  <si>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</si>
  <si>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</si>
  <si>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</si>
  <si>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</si>
  <si>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</si>
  <si>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</si>
  <si>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</si>
  <si>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</si>
  <si>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</si>
  <si>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</si>
  <si>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</si>
  <si>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</si>
  <si>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</si>
  <si>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</si>
  <si>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</si>
  <si>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</si>
  <si>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</si>
  <si>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</si>
  <si>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</si>
  <si>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</si>
  <si>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</si>
  <si>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</si>
  <si>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</si>
  <si>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</si>
  <si>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</si>
  <si>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</si>
  <si>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</si>
  <si>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</si>
  <si>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</si>
  <si>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</si>
  <si>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</si>
  <si>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</si>
  <si>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</si>
  <si>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</si>
  <si>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</si>
  <si>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</si>
  <si>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</si>
  <si>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</si>
  <si>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</si>
  <si>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</si>
  <si>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</si>
  <si>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</si>
  <si>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</si>
  <si>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</si>
  <si>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</si>
  <si>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</si>
  <si>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</si>
  <si>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</si>
  <si>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</si>
  <si>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</si>
  <si>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</si>
  <si>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</si>
  <si>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</si>
  <si>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</si>
  <si>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</si>
  <si>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</si>
  <si>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</si>
  <si>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</si>
  <si>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</si>
  <si>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</si>
  <si>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</si>
  <si>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</si>
  <si>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</si>
  <si>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</si>
  <si>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</si>
  <si>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</si>
  <si>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</si>
  <si>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</si>
  <si>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</si>
  <si>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</si>
  <si>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</si>
  <si>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</si>
  <si>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</si>
  <si>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</si>
  <si>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</si>
  <si>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</si>
  <si>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</si>
  <si>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</si>
  <si>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</si>
  <si>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</si>
  <si>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</si>
  <si>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</si>
  <si>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</si>
  <si>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</si>
  <si>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</si>
  <si>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</si>
  <si>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</si>
  <si>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</si>
  <si>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</si>
  <si>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</si>
  <si>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</si>
  <si>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</si>
  <si>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</si>
  <si>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</si>
  <si>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</si>
  <si>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</si>
  <si>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</si>
  <si>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</si>
  <si>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</si>
  <si>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</si>
  <si>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</si>
  <si>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</si>
  <si>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</si>
  <si>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</si>
  <si>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</si>
  <si>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</si>
  <si>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</si>
  <si>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</si>
  <si>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</si>
  <si>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</si>
  <si>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</si>
  <si>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</si>
  <si>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</si>
  <si>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</si>
  <si>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</si>
  <si>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</si>
  <si>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</si>
  <si>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</si>
  <si>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</si>
  <si>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</si>
  <si>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</si>
  <si>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</si>
  <si>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</si>
  <si>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</si>
  <si>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</si>
  <si>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</si>
  <si>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</si>
  <si>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</si>
  <si>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</si>
  <si>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</si>
  <si>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</si>
  <si>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</si>
  <si>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</si>
  <si>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</si>
  <si>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</si>
  <si>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</si>
  <si>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</si>
  <si>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</si>
  <si>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</si>
  <si>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</si>
  <si>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</si>
  <si>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</si>
  <si>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</si>
  <si>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</si>
  <si>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</si>
  <si>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</si>
  <si>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</si>
  <si>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</si>
  <si>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</si>
  <si>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</si>
  <si>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</si>
  <si>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</si>
  <si>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</si>
  <si>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</si>
  <si>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</si>
  <si>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</si>
  <si>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</si>
  <si>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</si>
  <si>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</si>
  <si>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</si>
  <si>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</si>
  <si>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</si>
  <si>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</si>
  <si>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</si>
  <si>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</si>
  <si>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</si>
  <si>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</si>
  <si>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</si>
  <si>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</si>
  <si>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</si>
  <si>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</si>
  <si>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</si>
  <si>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</si>
  <si>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</si>
  <si>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</si>
  <si>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</si>
  <si>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</si>
  <si>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</si>
  <si>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</si>
  <si>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</si>
  <si>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</si>
  <si>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</si>
  <si>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</si>
  <si>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</si>
  <si>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</si>
  <si>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</si>
  <si>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</si>
  <si>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</si>
  <si>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</si>
  <si>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</si>
  <si>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</si>
  <si>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</si>
  <si>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</si>
  <si>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</si>
  <si>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</si>
  <si>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</si>
  <si>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</si>
  <si>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</si>
  <si>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</si>
  <si>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</si>
  <si>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</si>
  <si>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</si>
  <si>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</si>
  <si>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</si>
  <si>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</si>
  <si>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</si>
  <si>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</si>
  <si>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</si>
  <si>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</si>
  <si>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</si>
  <si>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</si>
  <si>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</si>
  <si>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</si>
  <si>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</si>
  <si>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</si>
  <si>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</si>
  <si>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</si>
  <si>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</si>
  <si>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</si>
  <si>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</si>
  <si>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</si>
  <si>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</si>
  <si>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</si>
  <si>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</si>
  <si>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</si>
  <si>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</si>
  <si>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</si>
  <si>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</si>
  <si>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</si>
  <si>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</si>
  <si>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</si>
  <si>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</si>
  <si>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</si>
  <si>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</si>
  <si>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</si>
  <si>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</si>
  <si>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</si>
  <si>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</si>
  <si>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</si>
  <si>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</si>
  <si>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</si>
  <si>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</si>
  <si>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</si>
  <si>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</si>
  <si>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</si>
  <si>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</si>
  <si>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</si>
  <si>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</si>
  <si>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</si>
  <si>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</si>
  <si>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</si>
  <si>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</si>
  <si>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</si>
  <si>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</si>
  <si>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</si>
  <si>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</si>
  <si>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</si>
  <si>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</si>
  <si>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</si>
  <si>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</si>
  <si>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</si>
  <si>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</si>
  <si>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</si>
  <si>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</si>
  <si>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</si>
  <si>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</si>
  <si>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</si>
  <si>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</si>
  <si>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</si>
  <si>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</si>
  <si>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</si>
  <si>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</si>
  <si>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</si>
  <si>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</si>
  <si>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</si>
  <si>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</si>
  <si>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</si>
  <si>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</si>
  <si>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</si>
  <si>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</si>
  <si>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</si>
  <si>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</si>
  <si>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</si>
  <si>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</si>
  <si>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</si>
  <si>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</si>
  <si>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</si>
  <si>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</si>
  <si>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</si>
  <si>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</si>
  <si>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</si>
  <si>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</si>
  <si>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</si>
  <si>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</si>
  <si>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</si>
  <si>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</si>
  <si>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</si>
  <si>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</si>
  <si>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</si>
  <si>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</si>
  <si>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</si>
  <si>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</si>
  <si>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</si>
  <si>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</si>
  <si>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</si>
  <si>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</si>
  <si>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</si>
  <si>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</si>
  <si>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</si>
  <si>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</si>
  <si>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</si>
  <si>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</si>
  <si>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</si>
  <si>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</si>
  <si>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</si>
  <si>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</si>
  <si>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</si>
  <si>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</si>
  <si>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</si>
  <si>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</si>
  <si>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</si>
  <si>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</si>
  <si>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</si>
  <si>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</si>
  <si>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</si>
  <si>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</si>
  <si>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</si>
  <si>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</si>
  <si>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</si>
  <si>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</si>
  <si>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</si>
  <si>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</si>
  <si>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</si>
  <si>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</si>
  <si>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</si>
  <si>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</si>
  <si>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</si>
  <si>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</si>
  <si>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</si>
  <si>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</si>
  <si>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</si>
  <si>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</si>
  <si>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</si>
  <si>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</si>
  <si>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</si>
  <si>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</si>
  <si>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</si>
  <si>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</si>
  <si>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</si>
  <si>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</si>
  <si>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</si>
  <si>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</si>
  <si>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</si>
  <si>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</si>
  <si>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</si>
  <si>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</si>
  <si>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</si>
  <si>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</si>
  <si>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</si>
  <si>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</si>
  <si>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</si>
  <si>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</si>
  <si>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</si>
  <si>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</si>
  <si>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</si>
  <si>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</si>
  <si>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</si>
  <si>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</si>
  <si>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</si>
  <si>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</si>
  <si>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</si>
  <si>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</si>
  <si>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</si>
  <si>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</si>
  <si>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</si>
  <si>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</si>
  <si>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</si>
  <si>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</si>
  <si>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</si>
  <si>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</si>
  <si>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</si>
  <si>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</si>
  <si>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</si>
  <si>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</si>
  <si>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</si>
  <si>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</si>
  <si>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</si>
  <si>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</si>
  <si>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</si>
  <si>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</si>
  <si>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</si>
  <si>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</si>
  <si>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</si>
  <si>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</si>
  <si>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</si>
  <si>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</si>
  <si>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</si>
  <si>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</si>
  <si>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</si>
  <si>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</si>
  <si>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</si>
  <si>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</si>
  <si>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</si>
  <si>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</si>
  <si>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</si>
  <si>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</si>
  <si>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</si>
  <si>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</si>
  <si>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</si>
  <si>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</si>
  <si>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</si>
  <si>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</si>
  <si>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</si>
  <si>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</si>
  <si>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</si>
  <si>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</si>
  <si>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</si>
  <si>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</si>
  <si>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</si>
  <si>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</si>
  <si>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</si>
  <si>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</si>
  <si>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</si>
  <si>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</si>
  <si>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</si>
  <si>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</si>
  <si>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</si>
  <si>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</si>
  <si>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</si>
  <si>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</si>
  <si>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</si>
  <si>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</si>
  <si>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</si>
  <si>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</si>
  <si>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</si>
  <si>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</si>
  <si>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</si>
  <si>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</si>
  <si>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</si>
  <si>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</si>
  <si>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</si>
  <si>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</si>
  <si>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</si>
  <si>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</si>
  <si>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</si>
  <si>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</si>
  <si>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</si>
  <si>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</si>
  <si>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</si>
  <si>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</si>
  <si>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</si>
  <si>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</si>
  <si>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</si>
  <si>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</si>
  <si>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</si>
  <si>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</si>
  <si>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</si>
  <si>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</si>
  <si>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</si>
  <si>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</si>
  <si>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</si>
  <si>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</si>
  <si>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</si>
  <si>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</si>
  <si>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</si>
  <si>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</si>
  <si>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</si>
  <si>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</si>
  <si>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</si>
  <si>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</si>
  <si>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</si>
  <si>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</si>
  <si>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</si>
  <si>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</si>
  <si>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</si>
  <si>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</si>
  <si>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</si>
  <si>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</si>
  <si>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</si>
  <si>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</si>
  <si>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</si>
  <si>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</si>
  <si>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</si>
  <si>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</si>
  <si>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</si>
  <si>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</si>
  <si>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</si>
  <si>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</si>
  <si>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</si>
  <si>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</si>
  <si>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</si>
  <si>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</si>
  <si>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</si>
  <si>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</si>
  <si>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</si>
  <si>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</si>
  <si>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</si>
  <si>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</si>
  <si>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</si>
  <si>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</si>
  <si>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</si>
  <si>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</si>
  <si>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</si>
  <si>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</si>
  <si>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</si>
  <si>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</si>
  <si>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</si>
  <si>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</si>
  <si>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</si>
  <si>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</si>
  <si>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</si>
  <si>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</si>
  <si>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</si>
  <si>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</si>
  <si>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</si>
  <si>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</si>
  <si>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</si>
  <si>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</si>
  <si>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</si>
  <si>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</si>
  <si>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</si>
  <si>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</si>
  <si>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</si>
  <si>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</si>
  <si>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</si>
  <si>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</si>
  <si>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</si>
  <si>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</si>
  <si>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</si>
  <si>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</si>
  <si>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</si>
  <si>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</si>
  <si>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</si>
  <si>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</si>
  <si>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</si>
  <si>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</si>
  <si>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</si>
  <si>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</si>
  <si>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</si>
  <si>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</si>
  <si>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</si>
  <si>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</si>
  <si>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</si>
  <si>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</si>
  <si>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</si>
  <si>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</si>
  <si>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</si>
  <si>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</si>
  <si>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</si>
  <si>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</si>
  <si>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</si>
  <si>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</si>
  <si>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</si>
  <si>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</si>
  <si>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</si>
  <si>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</si>
  <si>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</si>
  <si>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</si>
  <si>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</si>
  <si>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</si>
  <si>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</si>
  <si>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</si>
  <si>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</si>
  <si>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</si>
  <si>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</si>
  <si>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</si>
  <si>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</si>
  <si>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</si>
  <si>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</si>
  <si>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</si>
  <si>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</si>
  <si>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</si>
  <si>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</si>
  <si>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</si>
  <si>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</si>
  <si>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</si>
  <si>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</si>
  <si>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</si>
  <si>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</si>
  <si>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</si>
  <si>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</si>
  <si>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</si>
  <si>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</si>
  <si>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</si>
  <si>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</si>
  <si>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</si>
  <si>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</si>
  <si>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</si>
  <si>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</si>
  <si>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</si>
  <si>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</si>
  <si>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</si>
  <si>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</si>
  <si>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</si>
  <si>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</si>
  <si>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</si>
  <si>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</si>
  <si>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</si>
  <si>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</si>
  <si>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</si>
  <si>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</si>
  <si>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</si>
  <si>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</si>
  <si>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</si>
  <si>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</si>
  <si>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</si>
  <si>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</si>
  <si>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</si>
  <si>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</si>
  <si>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</si>
  <si>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</si>
  <si>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</si>
  <si>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</si>
  <si>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</si>
  <si>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</si>
  <si>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</si>
  <si>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</si>
  <si>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</si>
  <si>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</si>
  <si>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</si>
  <si>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</si>
  <si>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</si>
  <si>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</si>
  <si>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</si>
  <si>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</si>
  <si>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</si>
  <si>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</si>
  <si>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</si>
  <si>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</si>
  <si>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</si>
  <si>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</si>
  <si>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</si>
  <si>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</si>
  <si>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</si>
  <si>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</si>
  <si>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</si>
  <si>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</si>
  <si>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</si>
  <si>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</si>
  <si>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</si>
  <si>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</si>
  <si>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</si>
  <si>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</si>
  <si>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</si>
  <si>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</si>
  <si>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</si>
  <si>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</si>
  <si>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</si>
  <si>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</si>
  <si>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</si>
  <si>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</si>
  <si>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</si>
  <si>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</si>
  <si>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</si>
  <si>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</si>
  <si>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</si>
  <si>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</si>
  <si>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</si>
  <si>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</si>
  <si>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</si>
  <si>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</si>
  <si>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</si>
  <si>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</si>
  <si>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</si>
  <si>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</si>
  <si>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</si>
  <si>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</si>
  <si>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</si>
  <si>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</si>
  <si>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</si>
  <si>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</si>
  <si>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</si>
  <si>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</si>
  <si>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</si>
  <si>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</si>
  <si>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</si>
  <si>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</si>
  <si>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</si>
  <si>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</si>
  <si>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</si>
  <si>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</si>
  <si>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</si>
  <si>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</si>
  <si>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</si>
  <si>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</si>
  <si>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</si>
  <si>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</si>
  <si>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</si>
  <si>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</si>
  <si>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</si>
  <si>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</si>
  <si>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</si>
  <si>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</si>
  <si>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</si>
  <si>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</si>
  <si>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</si>
  <si>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</si>
  <si>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</si>
  <si>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</si>
  <si>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</si>
  <si>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</si>
  <si>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</si>
  <si>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</si>
  <si>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</si>
  <si>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</si>
  <si>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</si>
  <si>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</si>
  <si>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</si>
  <si>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</si>
  <si>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</si>
  <si>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</si>
  <si>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</si>
  <si>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</si>
  <si>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</si>
  <si>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</si>
  <si>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</si>
  <si>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</si>
  <si>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</si>
  <si>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</si>
  <si>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</si>
  <si>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</si>
  <si>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</si>
  <si>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</si>
  <si>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</si>
  <si>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</si>
  <si>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</si>
  <si>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</si>
  <si>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</si>
  <si>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</si>
  <si>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</si>
  <si>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</si>
  <si>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</si>
  <si>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</si>
  <si>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</si>
  <si>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</si>
  <si>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</si>
  <si>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</si>
  <si>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</si>
  <si>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</si>
  <si>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</si>
  <si>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</si>
  <si>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</si>
  <si>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</si>
  <si>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</si>
  <si>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</si>
  <si>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</si>
  <si>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</si>
  <si>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</si>
  <si>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</si>
  <si>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</si>
  <si>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</si>
  <si>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</si>
  <si>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</si>
  <si>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</si>
  <si>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</si>
  <si>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</si>
  <si>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</si>
  <si>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</si>
  <si>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</si>
  <si>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</si>
  <si>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</si>
  <si>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</si>
  <si>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</si>
  <si>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</si>
  <si>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</si>
  <si>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</si>
  <si>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</si>
  <si>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</si>
  <si>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</si>
  <si>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</si>
  <si>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</si>
  <si>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</si>
  <si>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</si>
  <si>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</si>
  <si>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</si>
  <si>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</si>
  <si>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</si>
  <si>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</si>
  <si>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</si>
  <si>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</si>
  <si>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</si>
  <si>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</si>
  <si>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</si>
  <si>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</si>
  <si>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</si>
  <si>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</si>
  <si>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</si>
  <si>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</si>
  <si>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</si>
  <si>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</si>
  <si>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</si>
  <si>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</si>
  <si>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</si>
  <si>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</si>
  <si>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</si>
  <si>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</si>
  <si>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</si>
  <si>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</si>
  <si>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</si>
  <si>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</si>
  <si>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</si>
  <si>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</si>
  <si>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</si>
  <si>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</si>
  <si>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</si>
  <si>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</si>
  <si>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</si>
  <si>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</si>
  <si>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</si>
  <si>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</si>
  <si>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</si>
  <si>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</si>
  <si>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</si>
  <si>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</si>
  <si>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</si>
  <si>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</si>
  <si>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</si>
  <si>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</si>
  <si>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</si>
  <si>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</si>
  <si>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</si>
  <si>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</si>
  <si>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</si>
  <si>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</si>
  <si>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</si>
  <si>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</si>
  <si>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</si>
  <si>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</si>
  <si>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</si>
  <si>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</si>
  <si>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</si>
  <si>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</si>
  <si>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</si>
  <si>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</si>
  <si>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</si>
  <si>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</si>
  <si>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</si>
  <si>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</si>
  <si>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</si>
  <si>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</si>
  <si>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</si>
  <si>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</si>
  <si>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</si>
  <si>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</si>
  <si>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</si>
  <si>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</si>
  <si>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</si>
  <si>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</si>
  <si>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</si>
  <si>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</si>
  <si>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</si>
  <si>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</si>
  <si>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</si>
  <si>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</si>
  <si>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</si>
  <si>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</si>
  <si>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</si>
  <si>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</si>
  <si>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</si>
  <si>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</si>
  <si>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</si>
  <si>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</si>
  <si>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</si>
  <si>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</si>
  <si>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</si>
  <si>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</si>
  <si>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</si>
  <si>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</si>
  <si>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</si>
  <si>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</si>
  <si>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</si>
  <si>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</si>
  <si>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</si>
  <si>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</si>
  <si>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</si>
  <si>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</si>
  <si>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</si>
  <si>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</si>
  <si>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</si>
  <si>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</si>
  <si>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</si>
  <si>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</si>
  <si>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</si>
  <si>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</si>
  <si>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</si>
  <si>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</si>
  <si>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</si>
  <si>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</si>
  <si>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</si>
  <si>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</si>
  <si>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</si>
  <si>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</si>
  <si>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</si>
  <si>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</si>
  <si>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</si>
  <si>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</si>
  <si>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</si>
  <si>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</si>
  <si>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</si>
  <si>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</si>
  <si>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</si>
  <si>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</si>
  <si>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</si>
  <si>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</si>
  <si>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</si>
  <si>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</si>
  <si>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</si>
  <si>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</si>
  <si>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</si>
  <si>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</si>
  <si>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</si>
  <si>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</si>
  <si>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</si>
  <si>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</si>
  <si>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</si>
  <si>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</si>
  <si>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</si>
  <si>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</si>
  <si>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</si>
  <si>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</si>
  <si>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</si>
  <si>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</si>
  <si>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</si>
  <si>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</si>
  <si>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</si>
  <si>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</si>
  <si>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</si>
  <si>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</si>
  <si>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</si>
  <si>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</si>
  <si>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</si>
  <si>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</si>
  <si>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</si>
  <si>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</si>
  <si>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</si>
  <si>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</si>
  <si>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</si>
  <si>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</si>
  <si>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</si>
  <si>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</si>
  <si>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</si>
  <si>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</si>
  <si>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</si>
  <si>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</si>
  <si>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</si>
  <si>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</si>
  <si>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</si>
  <si>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</si>
  <si>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</si>
  <si>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</si>
  <si>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</si>
  <si>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</si>
  <si>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</si>
  <si>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</si>
  <si>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</si>
  <si>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</si>
  <si>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</si>
  <si>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</si>
  <si>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</si>
  <si>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</si>
  <si>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</si>
  <si>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</si>
  <si>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</si>
  <si>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</si>
  <si>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</si>
  <si>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</si>
  <si>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</si>
  <si>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</si>
  <si>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</si>
  <si>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</si>
  <si>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</si>
  <si>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</si>
  <si>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</si>
  <si>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</si>
  <si>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</si>
  <si>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</si>
  <si>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</si>
  <si>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</si>
  <si>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</si>
  <si>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</si>
  <si>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</si>
  <si>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</si>
  <si>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</si>
  <si>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</si>
  <si>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</si>
  <si>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</si>
  <si>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</si>
  <si>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</si>
  <si>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</si>
  <si>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</si>
  <si>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</si>
  <si>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</si>
  <si>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</si>
  <si>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</si>
  <si>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</si>
  <si>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</si>
  <si>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</si>
  <si>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</si>
  <si>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</si>
  <si>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</si>
  <si>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</si>
  <si>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</si>
  <si>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</si>
  <si>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</si>
  <si>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</si>
  <si>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</si>
  <si>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</si>
  <si>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</si>
  <si>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</si>
  <si>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</si>
  <si>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</si>
  <si>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</si>
  <si>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</si>
  <si>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</si>
  <si>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</si>
  <si>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</si>
  <si>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</si>
  <si>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</si>
  <si>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</si>
  <si>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</si>
  <si>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</si>
  <si>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</si>
  <si>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</si>
  <si>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</si>
  <si>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</si>
  <si>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</si>
  <si>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</si>
  <si>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</si>
  <si>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</si>
  <si>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</si>
  <si>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</si>
  <si>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</si>
  <si>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</si>
  <si>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</si>
  <si>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</si>
  <si>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</si>
  <si>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</si>
  <si>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</si>
  <si>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</si>
  <si>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</si>
  <si>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</si>
  <si>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</si>
  <si>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</si>
  <si>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</si>
  <si>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</si>
  <si>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</si>
  <si>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</si>
  <si>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</si>
  <si>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</si>
  <si>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</si>
  <si>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</si>
  <si>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</si>
  <si>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</si>
  <si>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</si>
  <si>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</si>
  <si>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</si>
  <si>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</si>
  <si>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</si>
  <si>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</si>
  <si>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</si>
  <si>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</si>
  <si>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</si>
  <si>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</si>
  <si>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</si>
  <si>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</si>
  <si>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</si>
  <si>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</si>
  <si>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</si>
  <si>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</si>
  <si>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</si>
  <si>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</si>
  <si>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</si>
  <si>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</si>
  <si>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</si>
  <si>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</si>
  <si>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</si>
  <si>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</si>
  <si>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</si>
  <si>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</si>
  <si>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</si>
  <si>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</si>
  <si>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</si>
  <si>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</si>
  <si>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</si>
  <si>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</si>
  <si>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</si>
  <si>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</si>
  <si>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</si>
  <si>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</si>
  <si>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</si>
  <si>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</si>
  <si>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</si>
  <si>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</si>
  <si>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</si>
  <si>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</si>
  <si>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</si>
  <si>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</si>
  <si>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</si>
  <si>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</si>
  <si>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</si>
  <si>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</si>
  <si>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</si>
  <si>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</si>
  <si>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</si>
  <si>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</si>
  <si>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</si>
  <si>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</si>
  <si>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</si>
  <si>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</si>
  <si>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</si>
  <si>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</si>
  <si>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</si>
  <si>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</si>
  <si>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</si>
  <si>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</si>
  <si>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</si>
  <si>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</si>
  <si>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</si>
  <si>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</si>
  <si>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</si>
  <si>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</si>
  <si>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</si>
  <si>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</si>
  <si>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</si>
  <si>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</si>
  <si>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</si>
  <si>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</si>
  <si>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</si>
  <si>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</si>
  <si>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</si>
  <si>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</si>
  <si>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</si>
  <si>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</si>
  <si>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</si>
  <si>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</si>
  <si>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</si>
  <si>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</si>
  <si>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</si>
  <si>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</si>
  <si>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</si>
  <si>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</si>
  <si>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</si>
  <si>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</si>
  <si>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</si>
  <si>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</si>
  <si>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</si>
  <si>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</si>
  <si>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</si>
  <si>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</si>
  <si>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</si>
  <si>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</si>
  <si>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</si>
  <si>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</si>
  <si>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</si>
  <si>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</si>
  <si>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</si>
  <si>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</si>
  <si>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</si>
  <si>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</si>
  <si>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</si>
  <si>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</si>
  <si>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</si>
  <si>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</si>
  <si>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</si>
  <si>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</si>
  <si>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</si>
  <si>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</si>
  <si>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</si>
  <si>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</si>
  <si>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</si>
  <si>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</si>
  <si>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</si>
  <si>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</si>
  <si>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</si>
  <si>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</si>
  <si>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</si>
  <si>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</si>
  <si>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</si>
  <si>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</si>
  <si>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</si>
  <si>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</si>
  <si>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</si>
  <si>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</si>
  <si>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</si>
  <si>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</si>
  <si>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</si>
  <si>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</si>
  <si>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</si>
  <si>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</si>
  <si>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</si>
  <si>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</si>
  <si>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</si>
  <si>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</si>
  <si>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</si>
  <si>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</si>
  <si>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</si>
  <si>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</si>
  <si>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</si>
  <si>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</si>
  <si>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</si>
  <si>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</si>
  <si>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</si>
  <si>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</si>
  <si>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</si>
  <si>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</si>
  <si>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</si>
  <si>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</si>
  <si>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</si>
  <si>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</si>
  <si>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</si>
  <si>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</si>
  <si>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</si>
  <si>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</si>
  <si>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</si>
  <si>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</si>
  <si>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</si>
  <si>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</si>
  <si>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</si>
  <si>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</si>
  <si>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</si>
  <si>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</si>
  <si>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</si>
  <si>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</si>
  <si>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</si>
  <si>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</si>
  <si>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</si>
  <si>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</si>
  <si>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</si>
  <si>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</si>
  <si>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</si>
  <si>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</si>
  <si>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</si>
  <si>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</si>
  <si>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</si>
  <si>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</si>
  <si>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</si>
  <si>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</si>
  <si>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</si>
  <si>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</si>
  <si>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</si>
  <si>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</si>
  <si>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</si>
  <si>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</si>
  <si>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</si>
  <si>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</si>
  <si>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</si>
  <si>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</si>
  <si>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</si>
  <si>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</si>
  <si>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</si>
  <si>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</si>
  <si>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</si>
  <si>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</si>
  <si>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</si>
  <si>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</si>
  <si>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</si>
  <si>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</si>
  <si>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</si>
  <si>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</si>
  <si>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</si>
  <si>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</si>
  <si>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</si>
  <si>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</si>
  <si>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</si>
  <si>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</si>
  <si>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</si>
  <si>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</si>
  <si>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</si>
  <si>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</si>
  <si>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</si>
  <si>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</si>
  <si>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</si>
  <si>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</si>
  <si>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</si>
  <si>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</si>
  <si>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</si>
  <si>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</si>
  <si>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</si>
  <si>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</si>
  <si>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</si>
  <si>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</si>
  <si>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</si>
  <si>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</si>
  <si>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</si>
  <si>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</si>
  <si>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</si>
  <si>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</si>
  <si>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</si>
  <si>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</si>
  <si>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</si>
  <si>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</si>
  <si>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</si>
  <si>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</si>
  <si>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</si>
  <si>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</si>
  <si>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</si>
  <si>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</si>
  <si>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</si>
  <si>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</si>
  <si>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</si>
  <si>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</si>
  <si>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</si>
  <si>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</si>
  <si>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</si>
  <si>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</si>
  <si>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</si>
  <si>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</si>
  <si>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</si>
  <si>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</si>
  <si>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</si>
  <si>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</si>
  <si>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</si>
  <si>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</si>
  <si>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</si>
  <si>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</si>
  <si>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</si>
  <si>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</si>
  <si>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</si>
  <si>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</si>
  <si>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</si>
  <si>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</si>
  <si>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</si>
  <si>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</si>
  <si>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</si>
  <si>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</si>
  <si>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</si>
  <si>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</si>
  <si>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</si>
  <si>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</si>
  <si>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</si>
  <si>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</si>
  <si>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</si>
  <si>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</si>
  <si>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</si>
  <si>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</si>
  <si>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</si>
  <si>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</si>
  <si>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</si>
  <si>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</si>
  <si>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</si>
  <si>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</si>
  <si>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</si>
  <si>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</si>
  <si>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</si>
  <si>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</si>
  <si>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</si>
  <si>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</si>
  <si>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</si>
  <si>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</si>
  <si>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</si>
  <si>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</si>
  <si>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</si>
  <si>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</si>
  <si>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</si>
  <si>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</si>
  <si>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</si>
  <si>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</si>
  <si>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</si>
  <si>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</si>
  <si>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</si>
  <si>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</si>
  <si>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</si>
  <si>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</si>
  <si>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</si>
  <si>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</si>
  <si>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</si>
  <si>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</si>
  <si>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</si>
  <si>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</si>
  <si>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</si>
  <si>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</si>
  <si>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</si>
  <si>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</si>
  <si>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</si>
  <si>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</si>
  <si>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</si>
  <si>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</si>
  <si>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</si>
  <si>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</si>
  <si>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</si>
  <si>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</si>
  <si>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</si>
  <si>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</si>
  <si>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</si>
  <si>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</si>
  <si>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</si>
  <si>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</si>
  <si>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</si>
  <si>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</si>
  <si>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</si>
  <si>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</si>
  <si>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</si>
  <si>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</si>
  <si>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</si>
  <si>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</si>
  <si>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</si>
  <si>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</si>
  <si>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</si>
  <si>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</si>
  <si>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</si>
  <si>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</si>
  <si>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</si>
  <si>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</si>
  <si>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</si>
  <si>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</si>
  <si>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</si>
  <si>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</si>
  <si>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</si>
  <si>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</si>
  <si>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</si>
  <si>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</si>
  <si>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</si>
  <si>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</si>
  <si>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</si>
  <si>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</si>
  <si>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</si>
  <si>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</si>
  <si>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</si>
  <si>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</si>
  <si>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</si>
  <si>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</si>
  <si>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</si>
  <si>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</si>
  <si>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</si>
  <si>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</si>
  <si>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</si>
  <si>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</si>
  <si>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</si>
  <si>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</si>
  <si>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</si>
  <si>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</si>
  <si>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</si>
  <si>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</si>
  <si>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</si>
  <si>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</si>
  <si>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</si>
  <si>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</si>
  <si>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</si>
  <si>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</si>
  <si>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</si>
  <si>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</si>
  <si>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</si>
  <si>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</si>
  <si>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</si>
  <si>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</si>
  <si>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</si>
  <si>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</si>
  <si>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</si>
  <si>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</si>
  <si>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</si>
  <si>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</si>
  <si>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</si>
  <si>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</si>
  <si>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</si>
  <si>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</si>
  <si>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</si>
  <si>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</si>
  <si>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</si>
  <si>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</si>
  <si>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</si>
  <si>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</si>
  <si>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</si>
  <si>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</si>
  <si>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</si>
  <si>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</si>
  <si>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</si>
  <si>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</si>
  <si>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</si>
  <si>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</si>
  <si>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</si>
  <si>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</si>
  <si>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</si>
  <si>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</si>
  <si>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</si>
  <si>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</si>
  <si>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</si>
  <si>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</si>
  <si>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</si>
  <si>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</si>
  <si>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</si>
  <si>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</si>
  <si>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</si>
  <si>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</si>
  <si>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</si>
  <si>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</si>
  <si>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</si>
  <si>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</si>
  <si>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</si>
  <si>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</si>
  <si>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</si>
  <si>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</si>
  <si>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</si>
  <si>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</si>
  <si>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</si>
  <si>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</si>
  <si>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</si>
  <si>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</si>
  <si>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</si>
  <si>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</si>
  <si>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</si>
  <si>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</si>
  <si>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</si>
  <si>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</si>
  <si>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</si>
  <si>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</si>
  <si>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</si>
  <si>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</si>
  <si>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</si>
  <si>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</si>
  <si>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</si>
  <si>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</si>
  <si>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</si>
  <si>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</si>
  <si>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</si>
  <si>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</si>
  <si>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</si>
  <si>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</si>
  <si>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</si>
  <si>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</si>
  <si>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</si>
  <si>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</si>
  <si>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</si>
  <si>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</si>
  <si>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</si>
  <si>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</si>
  <si>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</si>
  <si>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</si>
  <si>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</si>
  <si>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</si>
  <si>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</si>
  <si>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</si>
  <si>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</si>
  <si>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</si>
  <si>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</si>
  <si>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</si>
  <si>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</si>
  <si>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</si>
  <si>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</si>
  <si>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</si>
  <si>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</si>
  <si>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</si>
  <si>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</si>
  <si>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</si>
  <si>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</si>
  <si>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</si>
  <si>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</si>
  <si>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</si>
  <si>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</si>
  <si>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</si>
  <si>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</si>
  <si>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</si>
  <si>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</si>
  <si>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</si>
  <si>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</si>
  <si>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</si>
  <si>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</si>
  <si>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</si>
  <si>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</si>
  <si>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</si>
  <si>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</si>
  <si>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</si>
  <si>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</si>
  <si>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</si>
  <si>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</si>
  <si>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</si>
  <si>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</si>
  <si>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</si>
  <si>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</si>
  <si>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</si>
  <si>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</si>
  <si>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</si>
  <si>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</si>
  <si>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</si>
  <si>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</si>
  <si>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</si>
  <si>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</si>
  <si>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</si>
  <si>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</si>
  <si>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</si>
  <si>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</si>
  <si>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</si>
  <si>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</si>
  <si>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</si>
  <si>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</si>
  <si>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</si>
  <si>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</si>
  <si>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</si>
  <si>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</si>
  <si>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</si>
  <si>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</si>
  <si>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</si>
  <si>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</si>
  <si>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</si>
  <si>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</si>
  <si>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</si>
  <si>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</si>
  <si>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</si>
  <si>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</si>
  <si>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</si>
  <si>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</si>
  <si>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</si>
  <si>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</si>
  <si>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</si>
  <si>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</si>
  <si>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</si>
  <si>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</si>
  <si>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</si>
  <si>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</si>
  <si>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</si>
  <si>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</si>
  <si>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</si>
  <si>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</si>
  <si>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</si>
  <si>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</si>
  <si>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</si>
  <si>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</si>
  <si>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</si>
  <si>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</si>
  <si>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</si>
  <si>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</si>
  <si>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</si>
  <si>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</si>
  <si>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</si>
  <si>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</si>
  <si>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</si>
  <si>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</si>
  <si>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</si>
  <si>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</si>
  <si>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</si>
  <si>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</si>
  <si>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</si>
  <si>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</si>
  <si>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</si>
  <si>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</si>
  <si>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</si>
  <si>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</si>
  <si>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</si>
  <si>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</si>
  <si>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</si>
  <si>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</si>
  <si>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</si>
  <si>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</si>
  <si>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</si>
  <si>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</si>
  <si>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</si>
  <si>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</si>
  <si>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</si>
  <si>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</si>
  <si>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</si>
  <si>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</si>
  <si>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</si>
  <si>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</si>
  <si>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</si>
  <si>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</si>
  <si>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</si>
  <si>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</si>
  <si>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</si>
  <si>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</si>
  <si>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</si>
  <si>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</si>
  <si>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</si>
  <si>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</si>
  <si>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</si>
  <si>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</si>
  <si>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</si>
  <si>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</si>
  <si>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</si>
  <si>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</si>
  <si>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</si>
  <si>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</si>
  <si>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</si>
  <si>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</si>
  <si>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</si>
  <si>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</si>
  <si>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</si>
  <si>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</si>
  <si>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</si>
  <si>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</si>
  <si>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</si>
  <si>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</si>
  <si>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</si>
  <si>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</si>
  <si>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</si>
  <si>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</si>
  <si>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</si>
  <si>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</si>
  <si>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</si>
  <si>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</si>
  <si>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</si>
  <si>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</si>
  <si>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</si>
  <si>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</si>
  <si>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</si>
  <si>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</si>
  <si>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</si>
  <si>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</si>
  <si>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</si>
  <si>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</si>
  <si>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</si>
  <si>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</si>
  <si>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</si>
  <si>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</si>
  <si>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</si>
  <si>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</si>
  <si>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</si>
  <si>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</si>
  <si>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</si>
  <si>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</si>
  <si>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</si>
  <si>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</si>
  <si>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</si>
  <si>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</si>
  <si>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</si>
  <si>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</si>
  <si>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</si>
  <si>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</si>
  <si>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</si>
  <si>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</si>
  <si>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</si>
  <si>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</si>
  <si>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</si>
  <si>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</si>
  <si>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</si>
  <si>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</si>
  <si>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</si>
  <si>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</si>
  <si>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</si>
  <si>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</si>
  <si>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</si>
  <si>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</si>
  <si>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</si>
  <si>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</si>
  <si>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</si>
  <si>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</si>
  <si>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</si>
  <si>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</si>
  <si>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</si>
  <si>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</si>
  <si>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</si>
  <si>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</si>
  <si>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</si>
  <si>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</si>
  <si>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</si>
  <si>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</si>
  <si>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</si>
  <si>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</si>
  <si>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</si>
  <si>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</si>
  <si>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</si>
  <si>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</si>
  <si>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</si>
  <si>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</si>
  <si>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</si>
  <si>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</si>
  <si>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</si>
  <si>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</si>
  <si>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</si>
  <si>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</si>
  <si>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</si>
  <si>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</si>
  <si>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</si>
  <si>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</si>
  <si>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</si>
  <si>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</si>
  <si>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</si>
  <si>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</si>
  <si>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</si>
  <si>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</si>
  <si>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</si>
  <si>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</si>
  <si>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</si>
  <si>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</si>
  <si>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</si>
  <si>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</si>
  <si>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</si>
  <si>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</si>
  <si>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</si>
  <si>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</si>
  <si>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</si>
  <si>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</si>
  <si>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</si>
  <si>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</si>
  <si>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</si>
  <si>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</si>
  <si>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</si>
  <si>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</si>
  <si>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</si>
  <si>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</si>
  <si>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</si>
  <si>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</si>
  <si>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</si>
  <si>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</si>
  <si>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</si>
  <si>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</si>
  <si>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</si>
  <si>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</si>
  <si>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</si>
  <si>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</si>
  <si>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</si>
  <si>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</si>
  <si>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</si>
  <si>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</si>
  <si>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</si>
  <si>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</si>
  <si>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</si>
  <si>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</si>
  <si>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</si>
  <si>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</si>
  <si>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</si>
  <si>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</si>
  <si>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</si>
  <si>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</si>
  <si>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</si>
  <si>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</si>
  <si>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</si>
  <si>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</si>
  <si>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</si>
  <si>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</si>
  <si>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</si>
  <si>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</si>
  <si>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</si>
  <si>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</si>
  <si>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</si>
  <si>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</si>
  <si>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</si>
  <si>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</si>
  <si>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</si>
  <si>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</si>
  <si>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</si>
  <si>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</si>
  <si>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</si>
  <si>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</si>
  <si>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</si>
  <si>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</si>
  <si>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</si>
  <si>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</si>
  <si>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</si>
  <si>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</si>
  <si>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</si>
  <si>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</si>
  <si>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</si>
  <si>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</si>
  <si>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</si>
  <si>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</si>
  <si>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</si>
  <si>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</si>
  <si>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</si>
  <si>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</si>
  <si>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</si>
  <si>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</si>
  <si>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</si>
  <si>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</si>
  <si>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</si>
  <si>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</si>
  <si>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</si>
  <si>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</si>
  <si>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</si>
  <si>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</si>
  <si>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</si>
  <si>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</si>
  <si>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</si>
  <si>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</si>
  <si>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</si>
  <si>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</si>
  <si>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</si>
  <si>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</si>
  <si>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</si>
  <si>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</si>
  <si>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</si>
  <si>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</si>
  <si>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</si>
  <si>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</si>
  <si>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</si>
  <si>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</si>
  <si>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</si>
  <si>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</si>
  <si>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</si>
  <si>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</si>
  <si>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</si>
  <si>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</si>
  <si>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</si>
  <si>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</si>
  <si>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</si>
  <si>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</si>
  <si>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</si>
  <si>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</si>
  <si>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</si>
  <si>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</si>
  <si>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</si>
  <si>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</si>
  <si>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</si>
  <si>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</si>
  <si>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</si>
  <si>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</si>
  <si>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</si>
  <si>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</si>
  <si>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</si>
  <si>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</si>
  <si>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</si>
  <si>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</si>
  <si>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</si>
  <si>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</si>
  <si>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</si>
  <si>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</si>
  <si>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</si>
  <si>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</si>
  <si>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</si>
  <si>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</si>
  <si>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</si>
  <si>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</si>
  <si>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</si>
  <si>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</si>
  <si>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</si>
  <si>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</si>
  <si>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</si>
  <si>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</si>
  <si>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</si>
  <si>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</si>
  <si>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</si>
  <si>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</si>
  <si>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</si>
  <si>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</si>
  <si>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</si>
  <si>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</si>
  <si>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</si>
  <si>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</si>
  <si>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</si>
  <si>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</si>
  <si>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</si>
  <si>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</si>
  <si>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</si>
  <si>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</si>
  <si>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</si>
  <si>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</si>
  <si>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</si>
  <si>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</si>
  <si>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</si>
  <si>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</si>
  <si>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</si>
  <si>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</si>
  <si>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</si>
  <si>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</si>
  <si>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</si>
  <si>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</si>
  <si>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</si>
  <si>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</si>
  <si>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</si>
  <si>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</si>
  <si>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</si>
  <si>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</si>
  <si>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</si>
  <si>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</si>
  <si>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</si>
  <si>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</si>
  <si>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</si>
  <si>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</si>
  <si>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</si>
  <si>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</si>
  <si>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</si>
  <si>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</si>
  <si>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</si>
  <si>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</si>
  <si>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</si>
  <si>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</si>
  <si>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</si>
  <si>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</si>
  <si>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</si>
  <si>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</si>
  <si>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</si>
  <si>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</si>
  <si>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</si>
  <si>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</si>
  <si>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</si>
  <si>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</si>
  <si>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</si>
  <si>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</si>
  <si>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</si>
  <si>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</si>
  <si>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</si>
  <si>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</si>
  <si>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</si>
  <si>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</si>
  <si>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</si>
  <si>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</si>
  <si>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</si>
  <si>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</si>
  <si>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</si>
  <si>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</si>
  <si>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</si>
  <si>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</si>
  <si>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</si>
  <si>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</si>
  <si>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</si>
  <si>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</si>
  <si>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</si>
  <si>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</si>
  <si>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</si>
  <si>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</si>
  <si>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</si>
  <si>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</si>
  <si>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</si>
  <si>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</si>
  <si>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</si>
  <si>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</si>
  <si>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</si>
  <si>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</si>
  <si>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</si>
  <si>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</si>
  <si>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</si>
  <si>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</si>
  <si>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</si>
  <si>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</si>
  <si>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</si>
  <si>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</si>
  <si>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</si>
  <si>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</si>
  <si>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</si>
  <si>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</si>
  <si>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</si>
  <si>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</si>
  <si>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</si>
  <si>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</si>
  <si>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</si>
  <si>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</si>
  <si>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</si>
  <si>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</si>
  <si>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</si>
  <si>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</si>
  <si>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</si>
  <si>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</si>
  <si>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</si>
  <si>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</si>
  <si>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</si>
  <si>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</si>
  <si>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</si>
  <si>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</si>
  <si>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</si>
  <si>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</si>
  <si>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</si>
  <si>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</si>
  <si>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</si>
  <si>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</si>
  <si>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</si>
  <si>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</si>
  <si>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</si>
  <si>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</si>
  <si>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</si>
  <si>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</si>
  <si>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</si>
  <si>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</si>
  <si>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</si>
  <si>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</si>
  <si>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</si>
  <si>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</si>
  <si>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</si>
  <si>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</si>
  <si>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</si>
  <si>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</si>
  <si>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</si>
  <si>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</si>
  <si>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</si>
  <si>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</si>
  <si>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</si>
  <si>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</si>
  <si>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</si>
  <si>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</si>
  <si>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</si>
  <si>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</si>
  <si>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</si>
  <si>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</si>
  <si>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</si>
  <si>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</si>
  <si>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</si>
  <si>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</si>
  <si>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</si>
  <si>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</si>
  <si>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</si>
  <si>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</si>
  <si>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</si>
  <si>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</si>
  <si>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</si>
  <si>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</si>
  <si>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</si>
  <si>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</si>
  <si>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</si>
  <si>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</si>
  <si>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</si>
  <si>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</si>
  <si>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</si>
  <si>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</si>
  <si>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</si>
  <si>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</si>
  <si>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</si>
  <si>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</si>
  <si>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</si>
  <si>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</si>
  <si>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</si>
  <si>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</si>
  <si>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</si>
  <si>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</si>
  <si>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</si>
  <si>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</si>
  <si>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</si>
  <si>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</si>
  <si>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</si>
  <si>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</si>
  <si>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</si>
  <si>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</si>
  <si>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</si>
  <si>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</si>
  <si>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</si>
  <si>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</si>
  <si>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</si>
  <si>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</si>
  <si>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</si>
  <si>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</si>
  <si>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</si>
  <si>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</si>
  <si>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</si>
  <si>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</si>
  <si>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</si>
  <si>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</si>
  <si>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</si>
  <si>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</si>
  <si>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</si>
  <si>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</si>
  <si>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</si>
  <si>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</si>
  <si>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</si>
  <si>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</si>
  <si>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</si>
  <si>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</si>
  <si>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</si>
  <si>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</si>
  <si>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</si>
  <si>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</si>
  <si>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</si>
  <si>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</si>
  <si>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</si>
  <si>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</si>
  <si>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</si>
  <si>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</si>
  <si>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</si>
  <si>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</si>
  <si>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</si>
  <si>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</si>
  <si>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</si>
  <si>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</si>
  <si>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</si>
  <si>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</si>
  <si>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</si>
  <si>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</si>
  <si>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</si>
  <si>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</si>
  <si>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</si>
  <si>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</si>
  <si>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</si>
  <si>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</si>
  <si>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</si>
  <si>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</si>
  <si>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</si>
  <si>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</si>
  <si>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</si>
  <si>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</si>
  <si>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</si>
  <si>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</si>
  <si>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</si>
  <si>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</si>
  <si>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</si>
  <si>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</si>
  <si>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</si>
  <si>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</si>
  <si>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</si>
  <si>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</si>
  <si>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</si>
  <si>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</si>
  <si>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</si>
  <si>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</si>
  <si>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</si>
  <si>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</si>
  <si>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</si>
  <si>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</si>
  <si>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</si>
  <si>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</si>
  <si>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</si>
  <si>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</si>
  <si>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</si>
  <si>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</si>
  <si>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</si>
  <si>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</si>
  <si>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</si>
  <si>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</si>
  <si>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</si>
  <si>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</si>
  <si>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</si>
  <si>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</si>
  <si>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</si>
  <si>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</si>
  <si>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</si>
  <si>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</si>
  <si>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</si>
  <si>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</si>
  <si>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</si>
  <si>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</si>
  <si>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</si>
  <si>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</si>
  <si>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</si>
  <si>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</si>
  <si>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</si>
  <si>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</si>
  <si>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</si>
  <si>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</si>
  <si>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</si>
  <si>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</si>
  <si>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</si>
  <si>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</si>
  <si>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</si>
  <si>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</si>
  <si>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</si>
  <si>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</si>
  <si>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</si>
  <si>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</si>
  <si>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</si>
  <si>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</si>
  <si>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</si>
  <si>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</si>
  <si>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</si>
  <si>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</si>
  <si>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</si>
  <si>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</si>
  <si>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</si>
  <si>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</si>
  <si>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</si>
  <si>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</si>
  <si>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</si>
  <si>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</si>
  <si>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</si>
  <si>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</si>
  <si>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</si>
  <si>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</si>
  <si>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</si>
  <si>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</si>
  <si>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</si>
  <si>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</si>
  <si>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</si>
  <si>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</si>
  <si>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</si>
  <si>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</si>
  <si>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</si>
  <si>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</si>
  <si>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</si>
  <si>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</si>
  <si>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</si>
  <si>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</si>
  <si>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</si>
  <si>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</si>
  <si>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</si>
  <si>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</si>
  <si>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</si>
  <si>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</si>
  <si>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</si>
  <si>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</si>
  <si>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</si>
  <si>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</si>
  <si>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</si>
  <si>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</si>
  <si>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</si>
  <si>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</si>
  <si>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</si>
  <si>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</si>
  <si>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</si>
  <si>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</si>
  <si>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</si>
  <si>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</si>
  <si>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</si>
  <si>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</si>
  <si>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</si>
  <si>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</si>
  <si>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</si>
  <si>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</si>
  <si>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</si>
  <si>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</si>
  <si>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</si>
  <si>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</si>
  <si>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</si>
  <si>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</si>
  <si>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</si>
  <si>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</si>
  <si>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</si>
  <si>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</si>
  <si>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</si>
  <si>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</si>
  <si>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</si>
  <si>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</si>
  <si>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</si>
  <si>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</si>
  <si>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</si>
  <si>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</si>
  <si>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</si>
  <si>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</si>
  <si>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</si>
  <si>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</si>
  <si>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</si>
  <si>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</si>
  <si>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</si>
  <si>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</si>
  <si>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</si>
  <si>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</si>
  <si>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</si>
  <si>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</si>
  <si>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</si>
  <si>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</si>
  <si>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</si>
  <si>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</si>
  <si>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</si>
  <si>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</si>
  <si>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</si>
  <si>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</si>
  <si>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</si>
  <si>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</si>
  <si>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</si>
  <si>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</si>
  <si>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</si>
  <si>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</si>
  <si>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</si>
  <si>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</si>
  <si>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</si>
  <si>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</si>
  <si>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</si>
  <si>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</si>
  <si>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</si>
  <si>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</si>
  <si>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</si>
  <si>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</si>
  <si>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</si>
  <si>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</si>
  <si>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</si>
  <si>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</si>
  <si>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</si>
  <si>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</si>
  <si>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</si>
  <si>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</si>
  <si>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</si>
  <si>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</si>
  <si>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</si>
  <si>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</si>
  <si>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</si>
  <si>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</si>
  <si>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</si>
  <si>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</si>
  <si>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</si>
  <si>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</si>
  <si>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</si>
  <si>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</si>
  <si>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</si>
  <si>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</si>
  <si>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</si>
  <si>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</si>
  <si>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</si>
  <si>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</si>
  <si>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</si>
  <si>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</si>
  <si>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</si>
  <si>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</si>
  <si>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</si>
  <si>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</si>
  <si>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</si>
  <si>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</si>
  <si>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</si>
  <si>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</si>
  <si>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</si>
  <si>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</si>
  <si>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</si>
  <si>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</si>
  <si>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</si>
  <si>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</si>
  <si>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</si>
  <si>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</si>
  <si>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</si>
  <si>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</si>
  <si>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</si>
  <si>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</si>
  <si>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</si>
  <si>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</si>
  <si>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</si>
  <si>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</si>
  <si>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</si>
  <si>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</si>
  <si>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</si>
  <si>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</si>
  <si>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</si>
  <si>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</si>
  <si>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</si>
  <si>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</si>
  <si>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</si>
  <si>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</si>
  <si>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</si>
  <si>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</si>
  <si>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</si>
  <si>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</si>
  <si>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</si>
  <si>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</si>
  <si>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</si>
  <si>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</si>
  <si>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</si>
  <si>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</si>
  <si>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</si>
  <si>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</si>
  <si>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</si>
  <si>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</si>
  <si>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</si>
  <si>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</si>
  <si>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</si>
  <si>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</si>
  <si>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</si>
  <si>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</si>
  <si>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</si>
  <si>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</si>
  <si>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</si>
  <si>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</si>
  <si>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</si>
  <si>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</si>
  <si>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</si>
  <si>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</si>
  <si>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</si>
  <si>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</si>
  <si>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</si>
  <si>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</si>
  <si>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</si>
  <si>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</si>
  <si>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</si>
  <si>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</si>
  <si>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</si>
  <si>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</si>
  <si>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</si>
  <si>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</si>
  <si>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</si>
  <si>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</si>
  <si>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</si>
  <si>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</si>
  <si>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</si>
  <si>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</si>
  <si>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</si>
  <si>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</si>
  <si>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</si>
  <si>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</si>
  <si>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</si>
  <si>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</si>
  <si>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</si>
  <si>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</si>
  <si>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</si>
  <si>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</si>
  <si>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</si>
  <si>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</si>
  <si>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</si>
  <si>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</si>
  <si>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</si>
  <si>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</si>
  <si>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</si>
  <si>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</si>
  <si>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</si>
  <si>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</si>
  <si>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</si>
  <si>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</si>
  <si>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</si>
  <si>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</si>
  <si>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</si>
  <si>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</si>
  <si>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</si>
  <si>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</si>
  <si>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</si>
  <si>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</si>
  <si>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</si>
  <si>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</si>
  <si>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</si>
  <si>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</si>
  <si>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</si>
  <si>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</si>
  <si>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</si>
  <si>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</si>
  <si>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</si>
  <si>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</si>
  <si>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</si>
  <si>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</si>
  <si>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</si>
  <si>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</si>
  <si>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</si>
  <si>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</si>
  <si>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</si>
  <si>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</si>
  <si>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</si>
  <si>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</si>
  <si>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</si>
  <si>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</si>
  <si>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</si>
  <si>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</si>
  <si>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</si>
  <si>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</si>
  <si>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</si>
  <si>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</si>
  <si>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</si>
  <si>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</si>
  <si>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</si>
  <si>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</si>
  <si>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</si>
  <si>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</si>
  <si>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</si>
  <si>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</si>
  <si>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</si>
  <si>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</si>
  <si>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</si>
  <si>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</si>
  <si>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</si>
  <si>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</si>
  <si>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</si>
  <si>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</si>
  <si>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</si>
  <si>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</si>
  <si>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</si>
  <si>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</si>
  <si>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</si>
  <si>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</si>
  <si>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</si>
  <si>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</si>
  <si>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</si>
  <si>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</si>
  <si>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</si>
  <si>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</si>
  <si>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</si>
  <si>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</si>
  <si>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</si>
  <si>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</si>
  <si>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</si>
  <si>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</si>
  <si>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</si>
  <si>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</si>
  <si>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</si>
  <si>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</si>
  <si>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</si>
  <si>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</si>
  <si>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</si>
  <si>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</si>
  <si>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</si>
  <si>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</si>
  <si>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</si>
  <si>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</si>
  <si>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</si>
  <si>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</si>
  <si>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</si>
  <si>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</si>
  <si>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</si>
  <si>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</si>
  <si>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</si>
  <si>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</si>
  <si>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</si>
  <si>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</si>
  <si>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</si>
  <si>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</si>
  <si>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</si>
  <si>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</si>
  <si>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</si>
  <si>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</si>
  <si>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</si>
  <si>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</si>
  <si>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</si>
  <si>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</si>
  <si>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</si>
  <si>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</si>
  <si>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</si>
  <si>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</si>
  <si>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</si>
  <si>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</si>
  <si>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</si>
  <si>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</si>
  <si>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</si>
  <si>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</si>
  <si>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</si>
  <si>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</si>
  <si>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</si>
  <si>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</si>
  <si>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</si>
  <si>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</si>
  <si>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</si>
  <si>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</si>
  <si>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</si>
  <si>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</si>
  <si>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</si>
  <si>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</si>
  <si>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</si>
  <si>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</si>
  <si>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</si>
  <si>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</si>
  <si>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</si>
  <si>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</si>
  <si>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</si>
  <si>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</si>
  <si>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</si>
  <si>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</si>
  <si>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</si>
  <si>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</si>
  <si>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</si>
  <si>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</si>
  <si>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</si>
  <si>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</si>
  <si>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</si>
  <si>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</si>
  <si>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</si>
  <si>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</si>
  <si>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</si>
  <si>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</si>
  <si>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</si>
  <si>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</si>
  <si>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</si>
  <si>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</si>
  <si>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</si>
  <si>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</si>
  <si>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</si>
  <si>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</si>
  <si>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</si>
  <si>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</si>
  <si>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</si>
  <si>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</si>
  <si>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</si>
  <si>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</si>
  <si>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</si>
  <si>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</si>
  <si>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</si>
  <si>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</si>
  <si>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</si>
  <si>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</si>
  <si>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</si>
  <si>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</si>
  <si>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</si>
  <si>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</si>
  <si>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</si>
  <si>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</si>
  <si>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</si>
  <si>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</si>
  <si>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</si>
  <si>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</si>
  <si>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</si>
  <si>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</si>
  <si>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</si>
  <si>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</si>
  <si>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</si>
  <si>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</si>
  <si>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</si>
  <si>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</si>
  <si>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</si>
  <si>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</si>
  <si>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</si>
  <si>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</si>
  <si>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</si>
  <si>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</si>
  <si>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</si>
  <si>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</si>
  <si>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</si>
  <si>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</si>
  <si>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</si>
  <si>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</si>
  <si>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</si>
  <si>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</si>
  <si>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</si>
  <si>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</si>
  <si>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</si>
  <si>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</si>
  <si>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</si>
  <si>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</si>
  <si>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</si>
  <si>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</si>
  <si>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</si>
  <si>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</si>
  <si>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</si>
  <si>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</si>
  <si>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</si>
  <si>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</si>
  <si>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</si>
  <si>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</si>
  <si>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</si>
  <si>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</si>
  <si>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</si>
  <si>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</si>
  <si>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</si>
  <si>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</si>
  <si>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</si>
  <si>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</si>
  <si>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</si>
  <si>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</si>
  <si>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</si>
  <si>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</si>
  <si>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</si>
  <si>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</si>
  <si>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</si>
  <si>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</si>
  <si>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</si>
  <si>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</si>
  <si>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</si>
  <si>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</si>
  <si>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</si>
  <si>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</si>
  <si>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</si>
  <si>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</si>
  <si>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</si>
  <si>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</si>
  <si>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</si>
  <si>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</si>
  <si>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</si>
  <si>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</si>
  <si>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</si>
  <si>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</si>
  <si>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</si>
  <si>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</si>
  <si>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</si>
  <si>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</si>
  <si>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</si>
  <si>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</si>
  <si>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</si>
  <si>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</si>
  <si>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</si>
  <si>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</si>
  <si>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</si>
  <si>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</si>
  <si>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</si>
  <si>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</si>
  <si>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</si>
  <si>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</si>
  <si>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</si>
  <si>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</si>
  <si>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</si>
  <si>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</si>
  <si>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</si>
  <si>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</si>
  <si>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</si>
  <si>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</si>
  <si>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</si>
  <si>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</si>
  <si>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</si>
  <si>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</si>
  <si>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</si>
  <si>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</si>
  <si>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</si>
  <si>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</si>
  <si>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</si>
  <si>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</si>
  <si>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</si>
  <si>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</si>
  <si>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</si>
  <si>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</si>
  <si>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</si>
  <si>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</si>
  <si>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</si>
  <si>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</si>
  <si>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</si>
  <si>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</si>
  <si>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</si>
  <si>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</si>
  <si>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</si>
  <si>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</si>
  <si>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</si>
  <si>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</si>
  <si>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</si>
  <si>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</si>
  <si>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</si>
  <si>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</si>
  <si>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</si>
  <si>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</si>
  <si>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</si>
  <si>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</si>
  <si>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</si>
  <si>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</si>
  <si>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</si>
  <si>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</si>
  <si>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</si>
  <si>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</si>
  <si>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</si>
  <si>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</si>
  <si>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</si>
  <si>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</si>
  <si>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</si>
  <si>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</si>
  <si>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</si>
  <si>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</si>
  <si>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</si>
  <si>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</si>
  <si>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</si>
  <si>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</si>
  <si>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</si>
  <si>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</si>
  <si>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</si>
  <si>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</si>
  <si>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</si>
  <si>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</si>
  <si>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</si>
  <si>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</si>
  <si>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</si>
  <si>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</si>
  <si>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</si>
  <si>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</si>
  <si>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</si>
  <si>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</si>
  <si>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</si>
  <si>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</si>
  <si>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</si>
  <si>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</si>
  <si>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</si>
  <si>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</si>
  <si>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</si>
  <si>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</si>
  <si>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</si>
  <si>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</si>
  <si>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</si>
  <si>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</si>
  <si>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</si>
  <si>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</si>
  <si>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</si>
  <si>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</si>
  <si>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</si>
  <si>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</si>
  <si>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</si>
  <si>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</si>
  <si>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</si>
  <si>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</si>
  <si>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</si>
  <si>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</si>
  <si>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</si>
  <si>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</si>
  <si>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</si>
  <si>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</si>
  <si>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</si>
  <si>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</si>
  <si>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</si>
  <si>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</si>
  <si>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</si>
  <si>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</si>
  <si>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</si>
  <si>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</si>
  <si>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</si>
  <si>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</si>
  <si>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</si>
  <si>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</si>
  <si>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</si>
  <si>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</si>
  <si>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</si>
  <si>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</si>
  <si>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</si>
  <si>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</si>
  <si>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</si>
  <si>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</si>
  <si>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</si>
  <si>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</si>
  <si>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</si>
  <si>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</si>
  <si>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</si>
  <si>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</si>
  <si>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</si>
  <si>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</si>
  <si>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</si>
  <si>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</si>
  <si>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</si>
  <si>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</si>
  <si>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</si>
  <si>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</si>
  <si>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</si>
  <si>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</si>
  <si>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</si>
  <si>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</si>
  <si>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</si>
  <si>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</si>
  <si>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</si>
  <si>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</si>
  <si>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</si>
  <si>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</si>
  <si>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</si>
  <si>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</si>
  <si>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</si>
  <si>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</si>
  <si>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</si>
  <si>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</si>
  <si>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</si>
  <si>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</si>
  <si>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</si>
  <si>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</si>
  <si>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</si>
  <si>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</si>
  <si>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</si>
  <si>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</si>
  <si>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</si>
  <si>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</si>
  <si>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</si>
  <si>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</si>
  <si>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</si>
  <si>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</si>
  <si>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</si>
  <si>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</si>
  <si>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</si>
  <si>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</si>
  <si>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</si>
  <si>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</si>
  <si>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</si>
  <si>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</si>
  <si>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</si>
  <si>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</si>
  <si>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</si>
  <si>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</si>
  <si>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</si>
  <si>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</si>
  <si>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</si>
  <si>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</si>
  <si>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</si>
  <si>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</si>
  <si>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</si>
  <si>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</si>
  <si>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</si>
  <si>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</si>
  <si>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</si>
  <si>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</si>
  <si>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</si>
  <si>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</si>
  <si>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</si>
  <si>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</si>
  <si>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</si>
  <si>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</si>
  <si>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</si>
  <si>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</si>
  <si>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</si>
  <si>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</si>
  <si>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</si>
  <si>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</si>
  <si>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</si>
  <si>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</si>
  <si>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</si>
  <si>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</si>
  <si>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</si>
  <si>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</si>
  <si>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</si>
  <si>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</si>
  <si>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</si>
  <si>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</si>
  <si>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</si>
  <si>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</si>
  <si>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</si>
  <si>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</si>
  <si>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</si>
  <si>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</si>
  <si>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</si>
  <si>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</si>
  <si>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</si>
  <si>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</si>
  <si>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</si>
  <si>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</si>
  <si>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</si>
  <si>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</si>
  <si>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</si>
  <si>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</si>
  <si>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</si>
  <si>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</si>
  <si>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</si>
  <si>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</si>
  <si>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</si>
  <si>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</si>
  <si>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</si>
  <si>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</si>
  <si>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</si>
  <si>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</si>
  <si>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</si>
  <si>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</si>
  <si>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</si>
  <si>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</si>
  <si>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</si>
  <si>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</si>
  <si>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</si>
  <si>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</si>
  <si>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</si>
  <si>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</si>
  <si>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</si>
  <si>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</si>
  <si>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</si>
  <si>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</si>
  <si>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</si>
  <si>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</si>
  <si>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</si>
  <si>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</si>
  <si>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</si>
  <si>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</si>
  <si>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</si>
  <si>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</si>
  <si>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</si>
  <si>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</si>
  <si>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</si>
  <si>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</si>
  <si>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</si>
  <si>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</si>
  <si>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</si>
  <si>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</si>
  <si>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</si>
  <si>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</si>
  <si>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</si>
  <si>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</si>
  <si>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</si>
  <si>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</si>
  <si>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</si>
  <si>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</si>
  <si>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</si>
  <si>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</si>
  <si>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</si>
  <si>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</si>
  <si>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</si>
  <si>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</si>
  <si>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</si>
  <si>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</si>
  <si>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</si>
  <si>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</si>
  <si>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</si>
  <si>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</si>
  <si>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</si>
  <si>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</si>
  <si>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</si>
  <si>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</si>
  <si>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</si>
  <si>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</si>
  <si>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</si>
  <si>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</si>
  <si>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</si>
  <si>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</si>
  <si>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</si>
  <si>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</si>
  <si>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</si>
  <si>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</si>
  <si>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</si>
  <si>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</si>
  <si>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</si>
  <si>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</si>
  <si>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</si>
  <si>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</si>
  <si>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</si>
  <si>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</si>
  <si>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</si>
  <si>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</si>
  <si>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</si>
  <si>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</si>
  <si>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</si>
  <si>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</si>
  <si>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</si>
  <si>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</si>
  <si>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</si>
  <si>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</si>
  <si>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</si>
  <si>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</si>
  <si>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</si>
  <si>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</si>
  <si>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</si>
  <si>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</si>
  <si>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</si>
  <si>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</si>
  <si>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</si>
  <si>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</si>
  <si>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</si>
  <si>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</si>
  <si>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</si>
  <si>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</si>
  <si>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</si>
  <si>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</si>
  <si>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</si>
  <si>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</si>
  <si>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</si>
  <si>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</si>
  <si>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</si>
  <si>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</si>
  <si>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</si>
  <si>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</si>
  <si>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</si>
  <si>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</si>
  <si>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</si>
  <si>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</si>
  <si>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</si>
  <si>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</si>
  <si>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</si>
  <si>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</si>
  <si>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</si>
  <si>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</si>
  <si>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</si>
  <si>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</si>
  <si>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</si>
  <si>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</si>
  <si>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</si>
  <si>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</si>
  <si>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</si>
  <si>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</si>
  <si>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</si>
  <si>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</si>
  <si>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</si>
  <si>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</si>
  <si>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</si>
  <si>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</si>
  <si>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</si>
  <si>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</si>
  <si>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</si>
  <si>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</si>
  <si>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</si>
  <si>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</si>
  <si>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</si>
  <si>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</si>
  <si>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</si>
  <si>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</si>
  <si>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</si>
  <si>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</si>
  <si>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</si>
  <si>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</si>
  <si>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</si>
  <si>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</si>
  <si>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</si>
  <si>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</si>
  <si>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</si>
  <si>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</si>
  <si>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</si>
  <si>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</si>
  <si>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</si>
  <si>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</si>
  <si>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</si>
  <si>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</si>
  <si>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</si>
  <si>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</si>
  <si>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</si>
  <si>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</si>
  <si>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</si>
  <si>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</si>
  <si>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</si>
  <si>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</si>
  <si>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</si>
  <si>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</si>
  <si>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</si>
  <si>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</si>
  <si>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</si>
  <si>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</si>
  <si>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</si>
  <si>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</si>
  <si>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</si>
  <si>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</si>
  <si>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</si>
  <si>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</si>
  <si>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</si>
  <si>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</si>
  <si>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</si>
  <si>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</si>
  <si>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</si>
  <si>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</si>
  <si>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</si>
  <si>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</si>
  <si>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</si>
  <si>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</si>
  <si>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</si>
  <si>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</si>
  <si>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</si>
  <si>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</si>
  <si>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</si>
  <si>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</si>
  <si>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</si>
  <si>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</si>
  <si>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</si>
  <si>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</si>
  <si>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</si>
  <si>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</si>
  <si>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</si>
  <si>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</si>
  <si>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</si>
  <si>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</si>
  <si>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</si>
  <si>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</si>
  <si>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</si>
  <si>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</si>
  <si>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</si>
  <si>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</si>
  <si>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</si>
  <si>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</si>
  <si>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</si>
  <si>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</si>
  <si>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</si>
  <si>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</si>
  <si>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</si>
  <si>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</si>
  <si>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</si>
  <si>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</si>
  <si>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</si>
  <si>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</si>
  <si>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</si>
  <si>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</si>
  <si>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</si>
  <si>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</si>
  <si>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</si>
  <si>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</si>
  <si>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</si>
  <si>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</si>
  <si>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</si>
  <si>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</si>
  <si>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</si>
  <si>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</si>
  <si>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</si>
  <si>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</si>
  <si>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</si>
  <si>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</si>
  <si>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</si>
  <si>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</si>
  <si>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</si>
  <si>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</si>
  <si>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</si>
  <si>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</si>
  <si>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</si>
  <si>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</si>
  <si>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</si>
  <si>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</si>
  <si>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</si>
  <si>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</si>
  <si>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</si>
  <si>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</si>
  <si>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</si>
  <si>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</si>
  <si>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</si>
  <si>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</si>
  <si>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</si>
  <si>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</si>
  <si>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</si>
  <si>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</si>
  <si>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</si>
  <si>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</si>
  <si>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</si>
  <si>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</si>
  <si>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</si>
  <si>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</si>
  <si>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</si>
  <si>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</si>
  <si>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</si>
  <si>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</si>
  <si>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</si>
  <si>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</si>
  <si>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</si>
  <si>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</si>
  <si>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</si>
  <si>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</si>
  <si>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</si>
  <si>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</si>
  <si>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</si>
  <si>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</si>
  <si>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</si>
  <si>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</si>
  <si>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</si>
  <si>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</si>
  <si>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</si>
  <si>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</si>
  <si>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</si>
  <si>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</si>
  <si>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</si>
  <si>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</si>
  <si>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</si>
  <si>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</si>
  <si>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</si>
  <si>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</si>
  <si>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</si>
  <si>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</si>
  <si>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</si>
  <si>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</si>
  <si>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</si>
  <si>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</si>
  <si>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</si>
  <si>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</si>
  <si>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</si>
  <si>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</si>
  <si>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</si>
  <si>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</si>
  <si>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</si>
  <si>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</si>
  <si>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</si>
  <si>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</si>
  <si>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</si>
  <si>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</si>
  <si>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</si>
  <si>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</si>
  <si>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</si>
  <si>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</si>
  <si>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</si>
  <si>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</si>
  <si>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</si>
  <si>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</si>
  <si>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</si>
  <si>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</si>
  <si>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</si>
  <si>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</si>
  <si>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</si>
  <si>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</si>
  <si>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</si>
  <si>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</si>
  <si>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</si>
  <si>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</si>
  <si>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</si>
  <si>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</si>
  <si>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</si>
  <si>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</si>
  <si>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</si>
  <si>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</si>
  <si>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</si>
  <si>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</si>
  <si>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</si>
  <si>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</si>
  <si>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</si>
  <si>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</si>
  <si>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</si>
  <si>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</si>
  <si>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</si>
  <si>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</si>
  <si>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</si>
  <si>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</si>
  <si>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</si>
  <si>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</si>
  <si>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</si>
  <si>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</si>
  <si>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</si>
  <si>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</si>
  <si>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</si>
  <si>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</si>
  <si>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</si>
  <si>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</si>
  <si>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</si>
  <si>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</si>
  <si>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</si>
  <si>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</si>
  <si>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</si>
  <si>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</si>
  <si>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</si>
  <si>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</si>
  <si>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</si>
  <si>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</si>
  <si>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</si>
  <si>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</si>
  <si>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</si>
  <si>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</si>
  <si>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</si>
  <si>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</si>
  <si>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</si>
  <si>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</si>
  <si>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</si>
  <si>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</si>
  <si>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</si>
  <si>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</si>
  <si>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</si>
  <si>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</si>
  <si>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</si>
  <si>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</si>
  <si>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</si>
  <si>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</si>
  <si>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</si>
  <si>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</si>
  <si>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</si>
  <si>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</si>
  <si>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</si>
  <si>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</si>
  <si>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</si>
  <si>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</si>
  <si>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</si>
  <si>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</si>
  <si>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</si>
  <si>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</si>
  <si>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</si>
  <si>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</si>
  <si>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</si>
  <si>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</si>
  <si>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</si>
  <si>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</si>
  <si>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</si>
  <si>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</si>
  <si>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</si>
  <si>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</si>
  <si>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</si>
  <si>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</si>
  <si>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</si>
  <si>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</si>
  <si>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</si>
  <si>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</si>
  <si>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</si>
  <si>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</si>
  <si>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</si>
  <si>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</si>
  <si>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</si>
  <si>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</si>
  <si>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</si>
  <si>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</si>
  <si>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</si>
  <si>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</si>
  <si>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</si>
  <si>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</si>
  <si>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</si>
  <si>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</si>
  <si>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</si>
  <si>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</si>
  <si>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</si>
  <si>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</si>
  <si>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</si>
  <si>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</si>
  <si>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</si>
  <si>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</si>
  <si>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</si>
  <si>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</si>
  <si>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</si>
  <si>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</si>
  <si>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</si>
  <si>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</si>
  <si>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</si>
  <si>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</si>
  <si>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</si>
  <si>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</si>
  <si>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</si>
  <si>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</si>
  <si>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</si>
  <si>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</si>
  <si>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</si>
  <si>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</si>
  <si>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</si>
  <si>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</si>
  <si>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</si>
  <si>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</si>
  <si>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</si>
  <si>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</si>
  <si>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</si>
  <si>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</si>
  <si>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</si>
  <si>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</si>
  <si>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</si>
  <si>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</si>
  <si>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</si>
  <si>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</si>
  <si>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</si>
  <si>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</si>
  <si>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</si>
  <si>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</si>
  <si>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</si>
  <si>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</si>
  <si>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</si>
  <si>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</si>
  <si>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</si>
  <si>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</si>
  <si>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</si>
  <si>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</si>
  <si>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</si>
  <si>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</si>
  <si>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</si>
  <si>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</si>
  <si>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</si>
  <si>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</si>
  <si>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</si>
  <si>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</si>
  <si>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</si>
  <si>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</si>
  <si>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</si>
  <si>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</si>
  <si>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</si>
  <si>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</si>
  <si>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</si>
  <si>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</si>
  <si>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</si>
  <si>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</si>
  <si>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</si>
  <si>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</si>
  <si>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</si>
  <si>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</si>
  <si>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</si>
  <si>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</si>
  <si>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</si>
  <si>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</si>
  <si>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</si>
  <si>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</si>
  <si>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</si>
  <si>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</si>
  <si>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</si>
  <si>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</si>
  <si>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</si>
  <si>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</si>
  <si>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</si>
  <si>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</si>
  <si>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</si>
  <si>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</si>
  <si>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</si>
  <si>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</si>
  <si>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</si>
  <si>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</si>
  <si>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</si>
  <si>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</si>
  <si>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</si>
  <si>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</si>
  <si>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</si>
  <si>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</si>
  <si>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</si>
  <si>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</si>
  <si>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</si>
  <si>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</si>
  <si>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</si>
  <si>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</si>
  <si>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</si>
  <si>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</si>
  <si>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</si>
  <si>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</si>
  <si>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</si>
  <si>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</si>
  <si>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</si>
  <si>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</si>
  <si>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</si>
  <si>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</si>
  <si>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</si>
  <si>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</si>
  <si>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</si>
  <si>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</si>
  <si>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</si>
  <si>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</si>
  <si>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</si>
  <si>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</si>
  <si>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</si>
  <si>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</si>
  <si>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</si>
  <si>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</si>
  <si>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</si>
  <si>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</si>
  <si>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</si>
  <si>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</si>
  <si>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</si>
  <si>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</si>
  <si>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</si>
  <si>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</si>
  <si>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</si>
  <si>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</si>
  <si>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</si>
  <si>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</si>
  <si>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</si>
  <si>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</si>
  <si>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</si>
  <si>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</si>
  <si>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</si>
  <si>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</si>
  <si>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</si>
  <si>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</si>
  <si>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</si>
  <si>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</si>
  <si>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</si>
  <si>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</si>
  <si>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</si>
  <si>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</si>
  <si>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</si>
  <si>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</si>
  <si>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</si>
  <si>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</si>
  <si>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</si>
  <si>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</si>
  <si>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</si>
  <si>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</si>
  <si>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</si>
  <si>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</si>
  <si>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</si>
  <si>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</si>
  <si>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</si>
  <si>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</si>
  <si>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</si>
  <si>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</si>
  <si>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</si>
  <si>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</si>
  <si>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</si>
  <si>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</si>
  <si>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</si>
  <si>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</si>
  <si>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</si>
  <si>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</si>
  <si>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</si>
  <si>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</si>
  <si>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</si>
  <si>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</si>
  <si>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</si>
  <si>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</si>
  <si>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</si>
  <si>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</si>
  <si>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</si>
  <si>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</si>
  <si>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</si>
  <si>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</si>
  <si>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</si>
  <si>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</si>
  <si>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</si>
  <si>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</si>
  <si>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</si>
  <si>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</si>
  <si>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</si>
  <si>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</si>
  <si>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</si>
  <si>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</si>
  <si>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</si>
  <si>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</si>
  <si>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</si>
  <si>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</si>
  <si>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</si>
  <si>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</si>
  <si>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</si>
  <si>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</si>
  <si>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</si>
  <si>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</si>
  <si>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</si>
  <si>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</si>
  <si>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</si>
  <si>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</si>
  <si>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</si>
  <si>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</si>
  <si>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</si>
  <si>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</si>
  <si>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</si>
  <si>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</si>
  <si>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</si>
  <si>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</si>
  <si>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</si>
  <si>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</si>
  <si>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</si>
  <si>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</si>
  <si>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</si>
  <si>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</si>
  <si>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</si>
  <si>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</si>
  <si>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</si>
  <si>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</si>
  <si>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</si>
  <si>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</si>
  <si>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</si>
  <si>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</si>
  <si>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</si>
  <si>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</si>
  <si>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</si>
  <si>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</si>
  <si>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</si>
  <si>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</si>
  <si>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</si>
  <si>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</si>
  <si>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</si>
  <si>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</si>
  <si>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</si>
  <si>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</si>
  <si>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</si>
  <si>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</si>
  <si>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</si>
  <si>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</si>
  <si>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</si>
  <si>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</si>
  <si>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</si>
  <si>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</si>
  <si>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</si>
  <si>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</si>
  <si>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</si>
  <si>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</si>
  <si>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</si>
  <si>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</si>
  <si>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</si>
  <si>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</si>
  <si>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</si>
  <si>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</si>
  <si>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</si>
  <si>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</si>
  <si>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</si>
  <si>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</si>
  <si>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</si>
  <si>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</si>
  <si>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</si>
  <si>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</si>
  <si>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</si>
  <si>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</si>
  <si>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</si>
  <si>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</si>
  <si>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</si>
  <si>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</si>
  <si>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</si>
  <si>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</si>
  <si>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</si>
  <si>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</si>
  <si>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</si>
  <si>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</si>
  <si>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</si>
  <si>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</si>
  <si>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</si>
  <si>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</si>
  <si>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</si>
  <si>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</si>
  <si>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</si>
  <si>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</si>
  <si>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</si>
  <si>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</si>
  <si>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</si>
  <si>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</si>
  <si>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</si>
  <si>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</si>
  <si>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</si>
  <si>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</si>
  <si>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</si>
  <si>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</si>
  <si>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</si>
  <si>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</si>
  <si>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</si>
  <si>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</si>
  <si>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</si>
  <si>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</si>
  <si>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</si>
  <si>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</si>
  <si>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</si>
  <si>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</si>
  <si>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</si>
  <si>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</si>
  <si>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</si>
  <si>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</si>
  <si>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</si>
  <si>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</si>
  <si>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</si>
  <si>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</si>
  <si>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</si>
  <si>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</si>
  <si>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</si>
  <si>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</si>
  <si>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</si>
  <si>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</si>
  <si>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</si>
  <si>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</si>
  <si>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</si>
  <si>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</si>
  <si>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</si>
  <si>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</si>
  <si>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</si>
  <si>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</si>
  <si>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</si>
  <si>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</si>
  <si>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</si>
  <si>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</si>
  <si>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</si>
  <si>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</si>
  <si>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</si>
  <si>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</si>
  <si>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</si>
  <si>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</si>
  <si>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</si>
  <si>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</si>
  <si>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</si>
  <si>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</si>
  <si>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</si>
  <si>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</si>
  <si>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</si>
  <si>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</si>
  <si>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</si>
  <si>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</si>
  <si>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</si>
  <si>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</si>
  <si>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</si>
  <si>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</si>
  <si>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</si>
  <si>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</si>
  <si>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</si>
  <si>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</si>
  <si>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</si>
  <si>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</si>
  <si>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</si>
  <si>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</si>
  <si>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</si>
  <si>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</si>
  <si>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</si>
  <si>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</si>
  <si>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</si>
  <si>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</si>
  <si>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</si>
  <si>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</si>
  <si>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</si>
  <si>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</si>
  <si>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</si>
  <si>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</si>
  <si>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</si>
  <si>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</si>
  <si>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</si>
  <si>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</si>
  <si>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</si>
  <si>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</si>
  <si>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</si>
  <si>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</si>
  <si>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</si>
  <si>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</si>
  <si>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</si>
  <si>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</si>
  <si>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</si>
  <si>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</si>
  <si>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</si>
  <si>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</si>
  <si>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</si>
  <si>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</si>
  <si>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</si>
  <si>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</si>
  <si>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</si>
  <si>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</si>
  <si>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</si>
  <si>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</si>
  <si>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</si>
  <si>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</si>
  <si>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</si>
  <si>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</si>
  <si>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</si>
  <si>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</si>
  <si>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</si>
  <si>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</si>
  <si>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</si>
  <si>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</si>
  <si>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</si>
  <si>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</si>
  <si>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</si>
  <si>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</si>
  <si>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</si>
  <si>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</si>
  <si>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</si>
  <si>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</si>
  <si>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</si>
  <si>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</si>
  <si>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</si>
  <si>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</si>
  <si>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</si>
  <si>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</si>
  <si>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</si>
  <si>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</si>
  <si>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</si>
  <si>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</si>
  <si>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</si>
  <si>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</si>
  <si>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</si>
  <si>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</si>
  <si>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</si>
  <si>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</si>
  <si>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</si>
  <si>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</si>
  <si>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</si>
  <si>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</si>
  <si>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</si>
  <si>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</si>
  <si>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</si>
  <si>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</si>
  <si>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</si>
  <si>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</si>
  <si>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</si>
  <si>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</si>
  <si>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</si>
  <si>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</si>
  <si>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</si>
  <si>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</si>
  <si>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</si>
  <si>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</si>
  <si>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</si>
  <si>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</si>
  <si>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</si>
  <si>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</si>
  <si>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</si>
  <si>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</si>
  <si>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</si>
  <si>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</si>
  <si>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</si>
  <si>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</si>
  <si>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</si>
  <si>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</si>
  <si>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</si>
  <si>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</si>
  <si>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</si>
  <si>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</si>
  <si>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</si>
  <si>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</si>
  <si>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</si>
  <si>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</si>
  <si>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</si>
  <si>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</si>
  <si>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</si>
  <si>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</si>
  <si>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</si>
  <si>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</si>
  <si>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</si>
  <si>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</si>
  <si>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</si>
  <si>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</si>
  <si>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</si>
  <si>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</si>
  <si>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</si>
  <si>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</si>
  <si>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</si>
  <si>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</si>
  <si>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</si>
  <si>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</si>
  <si>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</si>
  <si>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</si>
  <si>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</si>
  <si>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</si>
  <si>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</si>
  <si>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</si>
  <si>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</si>
  <si>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</si>
  <si>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</si>
  <si>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</si>
  <si>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</si>
  <si>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</si>
  <si>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</si>
  <si>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</si>
  <si>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</si>
  <si>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</si>
  <si>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</si>
  <si>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</si>
  <si>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</si>
  <si>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</si>
  <si>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</si>
  <si>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</si>
  <si>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</si>
  <si>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</si>
  <si>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</si>
  <si>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</si>
  <si>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</si>
  <si>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</si>
  <si>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</si>
  <si>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</si>
  <si>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</si>
  <si>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</si>
  <si>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</si>
  <si>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</si>
  <si>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</si>
  <si>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</si>
  <si>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</si>
  <si>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</si>
  <si>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</si>
  <si>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</si>
  <si>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</si>
  <si>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</si>
  <si>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</si>
  <si>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</si>
  <si>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</si>
  <si>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</si>
  <si>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</si>
  <si>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</si>
  <si>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</si>
  <si>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</si>
  <si>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</si>
  <si>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</si>
  <si>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</si>
  <si>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</si>
  <si>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</si>
  <si>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</si>
  <si>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</si>
  <si>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</si>
  <si>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</si>
  <si>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</si>
  <si>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</si>
  <si>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</si>
  <si>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</si>
  <si>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</si>
  <si>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</si>
  <si>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</si>
  <si>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</si>
  <si>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</si>
  <si>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</si>
  <si>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</si>
  <si>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</si>
  <si>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</si>
  <si>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</si>
  <si>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</si>
  <si>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</si>
  <si>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</si>
  <si>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</si>
  <si>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</si>
  <si>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</si>
  <si>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</si>
  <si>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</si>
  <si>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</si>
  <si>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</si>
  <si>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</si>
  <si>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</si>
  <si>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</si>
  <si>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</si>
  <si>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</si>
  <si>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</si>
  <si>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</si>
  <si>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</si>
  <si>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</si>
  <si>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</si>
  <si>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</si>
  <si>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</si>
  <si>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</si>
  <si>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</si>
  <si>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</si>
  <si>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</si>
  <si>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</si>
  <si>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</si>
  <si>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</si>
  <si>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</si>
  <si>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</si>
  <si>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</si>
  <si>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</si>
  <si>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</si>
  <si>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</si>
  <si>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</si>
  <si>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</si>
  <si>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</si>
  <si>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</si>
  <si>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</si>
  <si>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</si>
  <si>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</si>
  <si>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</si>
  <si>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</si>
  <si>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</si>
  <si>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</si>
  <si>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</si>
  <si>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</si>
  <si>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</si>
  <si>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</si>
  <si>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</si>
  <si>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</si>
  <si>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</si>
  <si>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</si>
  <si>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</si>
  <si>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</si>
  <si>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</si>
  <si>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</si>
  <si>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</si>
  <si>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</si>
  <si>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</si>
  <si>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</si>
  <si>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</si>
  <si>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</si>
  <si>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</si>
  <si>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</si>
  <si>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</si>
  <si>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</si>
  <si>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</si>
  <si>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</si>
  <si>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</si>
  <si>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</si>
  <si>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</si>
  <si>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</si>
  <si>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</si>
  <si>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</si>
  <si>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</si>
  <si>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</si>
  <si>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</si>
  <si>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</si>
  <si>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</si>
  <si>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</si>
  <si>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</si>
  <si>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</si>
  <si>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</si>
  <si>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</si>
  <si>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</si>
  <si>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</si>
  <si>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</si>
  <si>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</si>
  <si>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</si>
  <si>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</si>
  <si>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</si>
  <si>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</si>
  <si>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</si>
  <si>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</si>
  <si>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</si>
  <si>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</si>
  <si>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</si>
  <si>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</si>
  <si>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</si>
  <si>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</si>
  <si>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</si>
  <si>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</si>
  <si>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</si>
  <si>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</si>
  <si>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</si>
  <si>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</si>
  <si>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</si>
  <si>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</si>
  <si>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</si>
  <si>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</si>
  <si>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</si>
  <si>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</si>
  <si>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</si>
  <si>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</si>
  <si>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</si>
  <si>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</si>
  <si>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</si>
  <si>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</si>
  <si>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</si>
  <si>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</si>
  <si>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</si>
  <si>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</si>
  <si>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</si>
  <si>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</si>
  <si>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</si>
  <si>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</si>
  <si>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</si>
  <si>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</si>
  <si>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</si>
  <si>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</si>
  <si>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</si>
  <si>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</si>
  <si>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</si>
  <si>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</si>
  <si>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</si>
  <si>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</si>
  <si>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</si>
  <si>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</si>
  <si>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</si>
  <si>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</si>
  <si>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</si>
  <si>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</si>
  <si>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</si>
  <si>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</si>
  <si>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</si>
  <si>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</si>
  <si>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</si>
  <si>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</si>
  <si>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</si>
  <si>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</si>
  <si>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</si>
  <si>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</si>
  <si>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</si>
  <si>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</si>
  <si>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</si>
  <si>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</si>
  <si>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</si>
  <si>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</si>
  <si>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</si>
  <si>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</si>
  <si>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</si>
  <si>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</si>
  <si>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</si>
  <si>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</si>
  <si>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</si>
  <si>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</si>
  <si>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</si>
  <si>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</si>
  <si>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</si>
  <si>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</si>
  <si>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</si>
  <si>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</si>
  <si>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</si>
  <si>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</si>
  <si>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</si>
  <si>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</si>
  <si>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</si>
  <si>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</si>
  <si>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</si>
  <si>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</si>
  <si>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</si>
  <si>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</si>
  <si>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</si>
  <si>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</si>
  <si>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</si>
  <si>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</si>
  <si>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</si>
  <si>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</si>
  <si>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</si>
  <si>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</si>
  <si>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</si>
  <si>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</si>
  <si>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</si>
  <si>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</si>
  <si>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</si>
  <si>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</si>
  <si>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</si>
  <si>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</si>
  <si>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</si>
  <si>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</si>
  <si>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</si>
  <si>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</si>
  <si>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</si>
  <si>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</si>
  <si>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</si>
  <si>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</si>
  <si>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</si>
  <si>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</si>
  <si>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</si>
  <si>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</si>
  <si>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</si>
  <si>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</si>
  <si>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</si>
  <si>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</si>
  <si>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</si>
  <si>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</si>
  <si>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</si>
  <si>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</si>
  <si>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</si>
  <si>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</si>
  <si>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</si>
  <si>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</si>
  <si>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</si>
  <si>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</si>
  <si>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</si>
  <si>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</si>
  <si>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</si>
  <si>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</si>
  <si>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</si>
  <si>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</si>
  <si>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</si>
  <si>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</si>
  <si>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</si>
  <si>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</si>
  <si>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</si>
  <si>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</si>
  <si>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</si>
  <si>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</si>
  <si>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</si>
  <si>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</si>
  <si>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</si>
  <si>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</si>
  <si>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</si>
  <si>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</si>
  <si>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</si>
  <si>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</si>
  <si>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</si>
  <si>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</si>
  <si>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</si>
  <si>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</si>
  <si>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</si>
  <si>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</si>
  <si>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</si>
  <si>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</si>
  <si>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</si>
  <si>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</si>
  <si>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</si>
  <si>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</si>
  <si>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</si>
  <si>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</si>
  <si>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</si>
  <si>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</si>
  <si>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</si>
  <si>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</si>
  <si>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</si>
  <si>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</si>
  <si>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</si>
  <si>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</si>
  <si>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</si>
  <si>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</si>
  <si>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</si>
  <si>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</si>
  <si>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</si>
  <si>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</si>
  <si>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</si>
  <si>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</si>
  <si>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</si>
  <si>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</si>
  <si>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</si>
  <si>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</si>
  <si>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</si>
  <si>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</si>
  <si>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</si>
  <si>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</si>
  <si>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</si>
  <si>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</si>
  <si>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</si>
  <si>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</si>
  <si>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</si>
  <si>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</si>
  <si>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</si>
  <si>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</si>
  <si>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</si>
  <si>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</si>
  <si>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</si>
  <si>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</si>
  <si>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</si>
  <si>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</si>
  <si>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</si>
  <si>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</si>
  <si>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</si>
  <si>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</si>
  <si>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</si>
  <si>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</si>
  <si>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</si>
  <si>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</si>
  <si>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</si>
  <si>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</si>
  <si>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</si>
  <si>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</si>
  <si>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</si>
  <si>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</si>
  <si>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</si>
  <si>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</si>
  <si>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</si>
  <si>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</si>
  <si>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</si>
  <si>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</si>
  <si>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</si>
  <si>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</si>
  <si>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</si>
  <si>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</si>
  <si>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</si>
  <si>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</si>
  <si>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</si>
  <si>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</si>
  <si>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</si>
  <si>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</si>
  <si>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</si>
  <si>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</si>
  <si>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</si>
  <si>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</si>
  <si>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</si>
  <si>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</si>
  <si>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</si>
  <si>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</si>
  <si>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</si>
  <si>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</si>
  <si>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</si>
  <si>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</si>
  <si>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</si>
  <si>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</si>
  <si>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</si>
  <si>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</si>
  <si>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</si>
  <si>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</si>
  <si>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</si>
  <si>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</si>
  <si>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</si>
  <si>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</si>
  <si>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</si>
  <si>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</si>
  <si>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</si>
  <si>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</si>
  <si>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</si>
  <si>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</si>
  <si>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</si>
  <si>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</si>
  <si>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</si>
  <si>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</si>
  <si>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</si>
  <si>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</si>
  <si>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</si>
  <si>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</si>
  <si>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</si>
  <si>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</si>
  <si>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</si>
  <si>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</si>
  <si>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</si>
  <si>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</si>
  <si>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</si>
  <si>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</si>
  <si>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</si>
  <si>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</si>
  <si>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</si>
  <si>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</si>
  <si>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</si>
  <si>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</si>
  <si>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</si>
  <si>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</si>
  <si>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</si>
  <si>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</si>
  <si>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</si>
  <si>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</si>
  <si>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</si>
  <si>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</si>
  <si>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</si>
  <si>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</si>
  <si>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</si>
  <si>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</si>
  <si>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</si>
  <si>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</si>
  <si>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</si>
  <si>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</si>
  <si>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</si>
  <si>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</si>
  <si>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</si>
  <si>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</si>
  <si>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</si>
  <si>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</si>
  <si>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</si>
  <si>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</si>
  <si>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</si>
  <si>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</si>
  <si>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</si>
  <si>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</si>
  <si>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</si>
  <si>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</si>
  <si>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</si>
  <si>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</si>
  <si>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</si>
  <si>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</si>
  <si>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</si>
  <si>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</si>
  <si>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</si>
  <si>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</si>
  <si>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</si>
  <si>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</si>
  <si>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</si>
  <si>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</si>
  <si>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</si>
  <si>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</si>
  <si>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</si>
  <si>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</si>
  <si>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</si>
  <si>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</si>
  <si>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</si>
  <si>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</si>
  <si>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</si>
  <si>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</si>
  <si>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</si>
  <si>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</si>
  <si>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</si>
  <si>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</si>
  <si>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</si>
  <si>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</si>
  <si>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</si>
  <si>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</si>
  <si>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</si>
  <si>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</si>
  <si>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</si>
  <si>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</si>
  <si>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</si>
  <si>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</si>
  <si>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</si>
  <si>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</si>
  <si>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</si>
  <si>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</si>
  <si>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</si>
  <si>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</si>
  <si>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</si>
  <si>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</si>
  <si>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</si>
  <si>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</si>
  <si>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</si>
  <si>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</si>
  <si>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</si>
  <si>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</si>
  <si>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</si>
  <si>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</si>
  <si>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</si>
  <si>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</si>
  <si>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</si>
  <si>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</si>
  <si>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</si>
  <si>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</si>
  <si>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</si>
  <si>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</si>
  <si>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</si>
  <si>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</si>
  <si>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</si>
  <si>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</si>
  <si>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</si>
  <si>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</si>
  <si>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</si>
  <si>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</si>
  <si>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</si>
  <si>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</si>
  <si>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</si>
  <si>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</si>
  <si>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</si>
  <si>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</si>
  <si>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</si>
  <si>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</si>
  <si>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</si>
  <si>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</si>
  <si>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</si>
  <si>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</si>
  <si>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</si>
  <si>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</si>
  <si>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</si>
  <si>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</si>
  <si>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</si>
  <si>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</si>
  <si>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</si>
  <si>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</si>
  <si>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</si>
  <si>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</si>
  <si>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</si>
  <si>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</si>
  <si>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</si>
  <si>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</si>
  <si>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</si>
  <si>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</si>
  <si>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</si>
  <si>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</si>
  <si>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</si>
  <si>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</si>
  <si>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</si>
  <si>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</si>
  <si>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</si>
  <si>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</si>
  <si>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</si>
  <si>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</si>
  <si>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</si>
  <si>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</si>
  <si>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</si>
  <si>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</si>
  <si>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</si>
  <si>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</si>
  <si>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</si>
  <si>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</si>
  <si>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</si>
  <si>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</si>
  <si>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</si>
  <si>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</si>
  <si>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</si>
  <si>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</si>
  <si>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</si>
  <si>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</si>
  <si>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</si>
  <si>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</si>
  <si>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</si>
  <si>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</si>
  <si>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</si>
  <si>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</si>
  <si>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</si>
  <si>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</si>
  <si>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</si>
  <si>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</si>
  <si>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</si>
  <si>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</si>
  <si>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</si>
  <si>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</si>
  <si>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</si>
  <si>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</si>
  <si>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</si>
  <si>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</si>
  <si>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</si>
  <si>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</si>
  <si>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</si>
  <si>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</si>
  <si>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</si>
  <si>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</si>
  <si>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</si>
  <si>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</si>
  <si>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</si>
  <si>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</si>
  <si>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</si>
  <si>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</si>
  <si>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</si>
  <si>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</si>
  <si>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</si>
  <si>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</si>
  <si>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</si>
  <si>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</si>
  <si>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</si>
  <si>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</si>
  <si>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</si>
  <si>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</si>
  <si>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</si>
  <si>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</si>
  <si>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</si>
  <si>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</si>
  <si>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</si>
  <si>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</si>
  <si>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</si>
  <si>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</si>
  <si>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</si>
  <si>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</si>
  <si>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</si>
  <si>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</si>
  <si>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</si>
  <si>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</si>
  <si>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</si>
  <si>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</si>
  <si>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</si>
  <si>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</si>
  <si>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</si>
  <si>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</si>
  <si>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</si>
  <si>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</si>
  <si>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</si>
  <si>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</si>
  <si>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</si>
  <si>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</si>
  <si>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</si>
  <si>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</si>
  <si>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</si>
  <si>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</si>
  <si>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</si>
  <si>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</si>
  <si>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</si>
  <si>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</si>
  <si>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</si>
  <si>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</si>
  <si>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</si>
  <si>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</si>
  <si>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</si>
  <si>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</si>
  <si>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</si>
  <si>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</si>
  <si>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</si>
  <si>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</si>
  <si>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</si>
  <si>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</si>
  <si>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</si>
  <si>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</si>
  <si>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</si>
  <si>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</si>
  <si>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</si>
  <si>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</si>
  <si>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</si>
  <si>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</si>
  <si>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</si>
  <si>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</si>
  <si>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</si>
  <si>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</si>
  <si>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</si>
  <si>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</si>
  <si>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</si>
  <si>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</si>
  <si>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</si>
  <si>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</si>
  <si>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</si>
  <si>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</si>
  <si>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</si>
  <si>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</si>
  <si>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</si>
  <si>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</si>
  <si>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</si>
  <si>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</si>
  <si>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</si>
  <si>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</si>
  <si>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</si>
  <si>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</si>
  <si>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</si>
  <si>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</si>
  <si>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</si>
  <si>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</si>
  <si>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</si>
  <si>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</si>
  <si>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</si>
  <si>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</si>
  <si>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</si>
  <si>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</si>
  <si>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</si>
  <si>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</si>
  <si>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</si>
  <si>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</si>
  <si>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</si>
  <si>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</si>
  <si>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</si>
  <si>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</si>
  <si>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</si>
  <si>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</si>
  <si>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</si>
  <si>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</si>
  <si>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</si>
  <si>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</si>
  <si>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</si>
  <si>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</si>
  <si>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</si>
  <si>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</si>
  <si>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</si>
  <si>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</si>
  <si>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</si>
  <si>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</si>
  <si>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</si>
  <si>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</si>
  <si>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</si>
  <si>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</si>
  <si>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</si>
  <si>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</si>
  <si>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</si>
  <si>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</si>
  <si>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</si>
  <si>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</si>
  <si>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</si>
  <si>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</si>
  <si>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</si>
  <si>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</si>
  <si>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</si>
  <si>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</si>
  <si>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</si>
  <si>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</si>
  <si>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</si>
  <si>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</si>
  <si>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</si>
  <si>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</si>
  <si>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</si>
  <si>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</si>
  <si>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</si>
  <si>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</si>
  <si>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</si>
  <si>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</si>
  <si>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</si>
  <si>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</si>
  <si>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</si>
  <si>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</si>
  <si>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</si>
  <si>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</si>
  <si>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</si>
  <si>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</si>
  <si>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</si>
  <si>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</si>
  <si>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</si>
  <si>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</si>
  <si>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</si>
  <si>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</si>
  <si>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</si>
  <si>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</si>
  <si>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</si>
  <si>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</si>
  <si>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</si>
  <si>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</si>
  <si>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</si>
  <si>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</si>
  <si>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</si>
  <si>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</si>
  <si>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</si>
  <si>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</si>
  <si>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</si>
  <si>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</si>
  <si>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</si>
  <si>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</si>
  <si>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</si>
  <si>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</si>
  <si>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</si>
  <si>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</si>
  <si>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</si>
  <si>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</si>
  <si>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</si>
  <si>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</si>
  <si>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</si>
  <si>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</si>
  <si>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</si>
  <si>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</si>
  <si>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</si>
  <si>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</si>
  <si>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</si>
  <si>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</si>
  <si>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</si>
  <si>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</si>
  <si>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</si>
  <si>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</si>
  <si>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</si>
  <si>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</si>
  <si>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</si>
  <si>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</si>
  <si>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</si>
  <si>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</si>
  <si>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</si>
  <si>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</si>
  <si>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</si>
  <si>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</si>
  <si>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</si>
  <si>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</si>
  <si>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</si>
  <si>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</si>
  <si>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</si>
  <si>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</si>
  <si>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</si>
  <si>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</si>
  <si>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</si>
  <si>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</si>
  <si>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</si>
  <si>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</si>
  <si>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</si>
  <si>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</si>
  <si>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</si>
  <si>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</si>
  <si>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</si>
  <si>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</si>
  <si>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</si>
  <si>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</si>
  <si>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</si>
  <si>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</si>
  <si>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</si>
  <si>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</si>
  <si>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</si>
  <si>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</si>
  <si>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</si>
  <si>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</si>
  <si>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</si>
  <si>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</si>
  <si>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</si>
  <si>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</si>
  <si>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</si>
  <si>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</si>
  <si>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</si>
  <si>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</si>
  <si>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</si>
  <si>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</si>
  <si>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</si>
  <si>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</si>
  <si>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</si>
  <si>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</si>
  <si>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</si>
  <si>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</si>
  <si>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</si>
  <si>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</si>
  <si>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</si>
  <si>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</si>
  <si>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</si>
  <si>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</si>
  <si>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</si>
  <si>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</si>
  <si>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</si>
  <si>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</si>
  <si>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</si>
  <si>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</si>
  <si>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</si>
  <si>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</si>
  <si>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</si>
  <si>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</si>
  <si>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</si>
  <si>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</si>
  <si>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</si>
  <si>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</si>
  <si>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</si>
  <si>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</si>
  <si>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</si>
  <si>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</si>
  <si>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</si>
  <si>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</si>
  <si>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</si>
  <si>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</si>
  <si>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</si>
  <si>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</si>
  <si>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</si>
  <si>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</si>
  <si>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</si>
  <si>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</si>
  <si>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</si>
  <si>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</si>
  <si>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</si>
  <si>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</si>
  <si>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</si>
  <si>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</si>
  <si>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</si>
  <si>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</si>
  <si>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</si>
  <si>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</si>
  <si>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</si>
  <si>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</si>
  <si>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</si>
  <si>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</si>
  <si>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</si>
  <si>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</si>
  <si>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</si>
  <si>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</si>
  <si>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</si>
  <si>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</si>
  <si>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</si>
  <si>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</si>
  <si>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</si>
  <si>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</si>
  <si>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</si>
  <si>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</si>
  <si>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</si>
  <si>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</si>
  <si>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</si>
  <si>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</si>
  <si>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</si>
  <si>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</si>
  <si>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</si>
  <si>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</si>
  <si>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</si>
  <si>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</si>
  <si>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</si>
  <si>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</si>
  <si>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</si>
  <si>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</si>
  <si>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</si>
  <si>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</si>
  <si>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</si>
  <si>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</si>
  <si>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</si>
  <si>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</si>
  <si>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</si>
  <si>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</si>
  <si>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</si>
  <si>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</si>
  <si>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</si>
  <si>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</si>
  <si>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</si>
  <si>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</si>
  <si>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</si>
  <si>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</si>
  <si>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</si>
  <si>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</si>
  <si>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</si>
  <si>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</si>
  <si>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</si>
  <si>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</si>
  <si>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</si>
  <si>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</si>
  <si>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</si>
  <si>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</si>
  <si>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</si>
  <si>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</si>
  <si>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</si>
  <si>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</si>
  <si>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</si>
  <si>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</si>
  <si>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</si>
  <si>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</si>
  <si>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</si>
  <si>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</si>
  <si>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</si>
  <si>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</si>
  <si>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</si>
  <si>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</si>
  <si>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</si>
  <si>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</si>
  <si>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</si>
  <si>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</si>
  <si>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</si>
  <si>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</si>
  <si>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</si>
  <si>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</si>
  <si>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</si>
  <si>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</si>
  <si>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</si>
  <si>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</si>
  <si>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</si>
  <si>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</si>
  <si>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</si>
  <si>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</si>
  <si>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</si>
  <si>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</si>
  <si>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</si>
  <si>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</si>
  <si>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</si>
  <si>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</si>
  <si>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</si>
  <si>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</si>
  <si>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</si>
  <si>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</si>
  <si>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</si>
  <si>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</si>
  <si>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</si>
  <si>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</si>
  <si>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</si>
  <si>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</si>
  <si>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</si>
  <si>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</si>
  <si>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</si>
  <si>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</si>
  <si>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</si>
  <si>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</si>
  <si>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</si>
  <si>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</si>
  <si>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</si>
  <si>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</si>
  <si>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</si>
  <si>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</si>
  <si>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</si>
  <si>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</si>
  <si>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</si>
  <si>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</si>
  <si>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</si>
  <si>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</si>
  <si>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</si>
  <si>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</si>
  <si>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</si>
  <si>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</si>
  <si>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</si>
  <si>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</si>
  <si>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</si>
  <si>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</si>
  <si>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</si>
  <si>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</si>
  <si>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</si>
  <si>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</si>
  <si>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</si>
  <si>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</si>
  <si>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</si>
  <si>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</si>
  <si>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</si>
  <si>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</si>
  <si>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</si>
  <si>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</si>
  <si>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</si>
  <si>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</si>
  <si>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</si>
  <si>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</si>
  <si>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</si>
  <si>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</si>
  <si>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</si>
  <si>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</si>
  <si>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</si>
  <si>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</si>
  <si>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</si>
  <si>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</si>
  <si>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</si>
  <si>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</si>
  <si>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</si>
  <si>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</si>
  <si>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</si>
  <si>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</si>
  <si>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</si>
  <si>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</si>
  <si>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</si>
  <si>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</si>
  <si>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</si>
  <si>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</si>
  <si>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</si>
  <si>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</si>
  <si>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</si>
  <si>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</si>
  <si>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</si>
  <si>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</si>
  <si>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</si>
  <si>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</si>
  <si>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</si>
  <si>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</si>
  <si>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</si>
  <si>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</si>
  <si>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</si>
  <si>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</si>
  <si>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</si>
  <si>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</si>
  <si>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</si>
  <si>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</si>
  <si>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</si>
  <si>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</si>
  <si>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</si>
  <si>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</si>
  <si>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</si>
  <si>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</si>
  <si>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</si>
  <si>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</si>
  <si>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</si>
  <si>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</si>
  <si>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</si>
  <si>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</si>
  <si>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</si>
  <si>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</si>
  <si>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</si>
  <si>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</si>
  <si>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</si>
  <si>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</si>
  <si>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</si>
  <si>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</si>
  <si>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</si>
  <si>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</si>
  <si>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</si>
  <si>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</si>
  <si>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</si>
  <si>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</si>
  <si>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</si>
  <si>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</si>
  <si>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</si>
  <si>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</si>
  <si>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</si>
  <si>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</si>
  <si>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</si>
  <si>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</si>
  <si>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</si>
  <si>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</si>
  <si>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</si>
  <si>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</si>
  <si>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</si>
  <si>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</si>
  <si>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</si>
  <si>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</si>
  <si>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</si>
  <si>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</si>
  <si>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</si>
  <si>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</si>
  <si>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</si>
  <si>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</si>
  <si>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</si>
  <si>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</si>
  <si>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</si>
  <si>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</si>
  <si>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</si>
  <si>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</si>
  <si>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</si>
  <si>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</si>
  <si>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</si>
  <si>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</si>
  <si>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</si>
  <si>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</si>
  <si>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</si>
  <si>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</si>
  <si>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</si>
  <si>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</si>
  <si>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</si>
  <si>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</si>
  <si>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</si>
  <si>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</si>
  <si>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</si>
  <si>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</si>
  <si>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</si>
  <si>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</si>
  <si>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</si>
  <si>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</si>
  <si>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</si>
  <si>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</si>
  <si>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</si>
  <si>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</si>
  <si>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</si>
  <si>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</si>
  <si>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</si>
  <si>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</si>
  <si>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</si>
  <si>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</si>
  <si>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</si>
  <si>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</si>
  <si>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</si>
  <si>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</si>
  <si>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</si>
  <si>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</si>
  <si>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</si>
  <si>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</si>
  <si>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</si>
  <si>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</si>
  <si>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</si>
  <si>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</si>
  <si>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</si>
  <si>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</si>
  <si>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</si>
  <si>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</si>
  <si>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</si>
  <si>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</si>
  <si>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</si>
  <si>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</si>
  <si>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</si>
  <si>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</si>
  <si>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</si>
  <si>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</si>
  <si>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</si>
  <si>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</si>
  <si>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</si>
  <si>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</si>
  <si>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</si>
  <si>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</si>
  <si>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</si>
  <si>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</si>
  <si>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</si>
  <si>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</si>
  <si>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</si>
  <si>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</si>
  <si>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</si>
  <si>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</si>
  <si>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</si>
  <si>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</si>
  <si>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</si>
  <si>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</si>
  <si>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</si>
  <si>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</si>
  <si>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</si>
  <si>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</si>
  <si>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</si>
  <si>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</si>
  <si>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</si>
  <si>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</si>
  <si>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</si>
  <si>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</si>
  <si>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</si>
  <si>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</si>
  <si>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</si>
  <si>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</si>
  <si>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</si>
  <si>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</si>
  <si>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</si>
  <si>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</si>
  <si>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</si>
  <si>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</si>
  <si>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</si>
  <si>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</si>
  <si>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</si>
  <si>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</si>
  <si>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</si>
  <si>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</si>
  <si>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</si>
  <si>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</si>
  <si>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</si>
  <si>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</si>
  <si>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</si>
  <si>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</si>
  <si>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</si>
  <si>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</si>
  <si>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</si>
  <si>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</si>
  <si>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</si>
  <si>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</si>
  <si>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</si>
  <si>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</si>
  <si>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</si>
  <si>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</si>
  <si>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</si>
  <si>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</si>
  <si>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</si>
  <si>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</si>
  <si>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</si>
  <si>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</si>
  <si>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</si>
  <si>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</si>
  <si>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</si>
  <si>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</si>
  <si>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</si>
  <si>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</si>
  <si>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</si>
  <si>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</si>
  <si>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</si>
  <si>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</si>
  <si>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</si>
  <si>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</si>
  <si>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</si>
  <si>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</si>
  <si>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</si>
  <si>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</si>
  <si>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</si>
  <si>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</si>
  <si>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</si>
  <si>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</si>
  <si>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</si>
  <si>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</si>
  <si>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</si>
  <si>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</si>
  <si>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</si>
  <si>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</si>
  <si>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</si>
  <si>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</si>
  <si>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</si>
  <si>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</si>
  <si>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</si>
  <si>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</si>
  <si>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</si>
  <si>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</si>
  <si>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</si>
  <si>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</si>
  <si>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</si>
  <si>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</si>
  <si>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</si>
  <si>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</si>
  <si>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</si>
  <si>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</si>
  <si>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</si>
  <si>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</si>
  <si>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</si>
  <si>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</si>
  <si>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</si>
  <si>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</si>
  <si>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</si>
  <si>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</si>
  <si>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</si>
  <si>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</si>
  <si>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</si>
  <si>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</si>
  <si>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</si>
  <si>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</si>
  <si>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</si>
  <si>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</si>
  <si>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</si>
  <si>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</si>
  <si>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</si>
  <si>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</si>
  <si>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</si>
  <si>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</si>
  <si>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</si>
  <si>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</si>
  <si>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</si>
  <si>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</si>
  <si>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</si>
  <si>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</si>
  <si>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</si>
  <si>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</si>
  <si>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</si>
  <si>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</si>
  <si>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</si>
  <si>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</si>
  <si>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</si>
  <si>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</si>
  <si>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</si>
  <si>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</si>
  <si>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</si>
  <si>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</si>
  <si>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</si>
  <si>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</si>
  <si>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</si>
  <si>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</si>
  <si>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</si>
  <si>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</si>
  <si>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</si>
  <si>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</si>
  <si>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</si>
  <si>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</si>
  <si>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</si>
  <si>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</si>
  <si>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</si>
  <si>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</si>
  <si>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</si>
  <si>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</si>
  <si>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</si>
  <si>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</si>
  <si>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</si>
  <si>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</si>
  <si>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</si>
  <si>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</si>
  <si>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</si>
  <si>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</si>
  <si>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</si>
  <si>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</si>
  <si>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</si>
  <si>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</si>
  <si>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</si>
  <si>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</si>
  <si>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</si>
  <si>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</si>
  <si>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</si>
  <si>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</si>
  <si>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</si>
  <si>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</si>
  <si>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</si>
  <si>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</si>
  <si>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</si>
  <si>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</si>
  <si>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</si>
  <si>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</si>
  <si>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</si>
  <si>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</si>
  <si>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</si>
  <si>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</si>
  <si>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</si>
  <si>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</si>
  <si>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</si>
  <si>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</si>
  <si>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</si>
  <si>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</si>
  <si>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</si>
  <si>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</si>
  <si>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</si>
  <si>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</si>
  <si>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</si>
  <si>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</si>
  <si>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</si>
  <si>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</si>
  <si>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</si>
  <si>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</si>
  <si>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</si>
  <si>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</si>
  <si>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</si>
  <si>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</si>
  <si>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</si>
  <si>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</si>
  <si>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</si>
  <si>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</si>
  <si>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</si>
  <si>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</si>
  <si>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</si>
  <si>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</si>
  <si>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</si>
  <si>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</si>
  <si>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</si>
  <si>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</si>
  <si>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</si>
  <si>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</si>
  <si>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</si>
  <si>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</si>
  <si>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</si>
  <si>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</si>
  <si>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</si>
  <si>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</si>
  <si>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</si>
  <si>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</si>
  <si>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</si>
  <si>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</si>
  <si>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</si>
  <si>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</si>
  <si>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</si>
  <si>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</si>
  <si>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</si>
  <si>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</si>
  <si>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</si>
  <si>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</si>
  <si>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</si>
  <si>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</si>
  <si>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</si>
  <si>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</si>
  <si>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</si>
  <si>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</si>
  <si>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</si>
  <si>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</si>
  <si>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</si>
  <si>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</si>
  <si>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</si>
  <si>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</si>
  <si>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</si>
  <si>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</si>
  <si>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</si>
  <si>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</si>
  <si>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</si>
  <si>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</si>
  <si>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</si>
  <si>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</si>
  <si>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</si>
  <si>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</si>
  <si>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</si>
  <si>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</si>
  <si>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</si>
  <si>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</si>
  <si>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</si>
  <si>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</si>
  <si>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</si>
  <si>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</si>
  <si>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</si>
  <si>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</si>
  <si>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</si>
  <si>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</si>
  <si>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</si>
  <si>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</si>
  <si>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</si>
  <si>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</si>
  <si>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</si>
  <si>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</si>
  <si>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</si>
  <si>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</si>
  <si>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</si>
  <si>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</si>
  <si>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</si>
  <si>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</si>
  <si>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</si>
  <si>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</si>
  <si>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</si>
  <si>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</si>
  <si>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</si>
  <si>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</si>
  <si>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</si>
  <si>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</si>
  <si>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</si>
  <si>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</si>
  <si>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</si>
  <si>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</si>
  <si>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</si>
  <si>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</si>
  <si>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</si>
  <si>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</si>
  <si>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</si>
  <si>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</si>
  <si>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</si>
  <si>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</si>
  <si>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</si>
  <si>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</si>
  <si>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</si>
  <si>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</si>
  <si>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</si>
  <si>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</si>
  <si>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</si>
  <si>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</si>
  <si>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</si>
  <si>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</si>
  <si>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</si>
  <si>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</si>
  <si>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</si>
  <si>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</si>
  <si>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</si>
  <si>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</si>
  <si>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</si>
  <si>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</si>
  <si>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</si>
  <si>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</si>
  <si>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</si>
  <si>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</si>
  <si>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</si>
  <si>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</si>
  <si>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</si>
  <si>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</si>
  <si>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</si>
  <si>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</si>
  <si>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</si>
  <si>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</si>
  <si>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</si>
  <si>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</si>
  <si>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</si>
  <si>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</si>
  <si>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</si>
  <si>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</si>
  <si>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</si>
  <si>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</si>
  <si>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</si>
  <si>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</si>
  <si>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</si>
  <si>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</si>
  <si>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</si>
  <si>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</si>
  <si>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</si>
  <si>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</si>
  <si>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</si>
  <si>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</si>
  <si>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</si>
  <si>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</si>
  <si>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</si>
  <si>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</si>
  <si>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</si>
  <si>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</si>
  <si>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</si>
  <si>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</si>
  <si>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</si>
  <si>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</si>
  <si>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</si>
  <si>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</si>
  <si>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</si>
  <si>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</si>
  <si>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</si>
  <si>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</si>
  <si>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</si>
  <si>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</si>
  <si>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</si>
  <si>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</si>
  <si>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</si>
  <si>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</si>
  <si>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</si>
  <si>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</si>
  <si>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</si>
  <si>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</si>
  <si>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</si>
  <si>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</si>
  <si>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</si>
  <si>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</si>
  <si>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</si>
  <si>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</si>
  <si>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</si>
  <si>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</si>
  <si>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</si>
  <si>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</si>
  <si>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</si>
  <si>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</si>
  <si>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</si>
  <si>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</si>
  <si>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</si>
  <si>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</si>
  <si>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</si>
  <si>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</si>
  <si>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</si>
  <si>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</si>
  <si>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</si>
  <si>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</si>
  <si>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</si>
  <si>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</si>
  <si>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</si>
  <si>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</si>
  <si>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</si>
  <si>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</si>
  <si>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</si>
  <si>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</si>
  <si>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</si>
  <si>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</si>
  <si>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</si>
  <si>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</si>
  <si>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</si>
  <si>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</si>
  <si>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</si>
  <si>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</si>
  <si>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</si>
  <si>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</si>
  <si>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</si>
  <si>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</si>
  <si>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</si>
  <si>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</si>
  <si>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</si>
  <si>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</si>
  <si>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</si>
  <si>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</si>
  <si>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</si>
  <si>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</si>
  <si>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</si>
  <si>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</si>
  <si>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</si>
  <si>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</si>
  <si>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</si>
  <si>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</si>
  <si>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</si>
  <si>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</si>
  <si>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</si>
  <si>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</si>
  <si>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</si>
  <si>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</si>
  <si>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</si>
  <si>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</si>
  <si>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</si>
  <si>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</si>
  <si>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</si>
  <si>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</si>
  <si>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</si>
  <si>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</si>
  <si>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</si>
  <si>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</si>
  <si>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</si>
  <si>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</si>
  <si>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</si>
  <si>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</si>
  <si>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</si>
  <si>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</si>
  <si>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</si>
  <si>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</si>
  <si>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</si>
  <si>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</si>
  <si>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</si>
  <si>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</si>
  <si>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</si>
  <si>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</si>
  <si>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</si>
  <si>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</si>
  <si>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</si>
  <si>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</si>
  <si>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</si>
  <si>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</si>
  <si>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</si>
  <si>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</si>
  <si>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</si>
  <si>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</si>
  <si>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</si>
  <si>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</si>
  <si>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</si>
  <si>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</si>
  <si>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</si>
  <si>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</si>
  <si>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</si>
  <si>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</si>
  <si>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</si>
  <si>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</si>
  <si>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</si>
  <si>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</si>
  <si>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</si>
  <si>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</si>
  <si>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</si>
  <si>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</si>
  <si>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</si>
  <si>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</si>
  <si>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</si>
  <si>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</si>
  <si>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</si>
  <si>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</si>
  <si>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</si>
  <si>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</si>
  <si>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</si>
  <si>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</si>
  <si>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</si>
  <si>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</si>
  <si>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</si>
  <si>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</si>
  <si>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</si>
  <si>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</si>
  <si>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</si>
  <si>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</si>
  <si>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</si>
  <si>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</si>
  <si>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</si>
  <si>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</si>
  <si>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</si>
  <si>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</si>
  <si>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</si>
  <si>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</si>
  <si>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</si>
  <si>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</si>
  <si>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</si>
  <si>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</si>
  <si>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</si>
  <si>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</si>
  <si>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</si>
  <si>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</si>
  <si>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</si>
  <si>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</si>
  <si>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</si>
  <si>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</si>
  <si>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</si>
  <si>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</si>
  <si>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</si>
  <si>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</si>
  <si>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</si>
  <si>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</si>
  <si>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</si>
  <si>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</si>
  <si>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</si>
  <si>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</si>
  <si>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</si>
  <si>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</si>
  <si>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</si>
  <si>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</si>
  <si>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</si>
  <si>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</si>
  <si>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</si>
  <si>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</si>
  <si>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</si>
  <si>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</si>
  <si>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</si>
  <si>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</si>
  <si>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</si>
  <si>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</si>
  <si>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</si>
  <si>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</si>
  <si>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</si>
  <si>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</si>
  <si>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</si>
  <si>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</si>
  <si>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</si>
  <si>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</si>
  <si>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</si>
  <si>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</si>
  <si>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</si>
  <si>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</si>
  <si>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</si>
  <si>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</si>
  <si>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</si>
  <si>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</si>
  <si>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</si>
  <si>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</si>
  <si>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</si>
  <si>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</si>
  <si>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</si>
  <si>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</si>
  <si>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</si>
  <si>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</si>
  <si>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</si>
  <si>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</si>
  <si>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</si>
  <si>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</si>
  <si>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</si>
  <si>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</si>
  <si>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</si>
  <si>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</si>
  <si>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</si>
  <si>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</si>
  <si>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</si>
  <si>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</si>
  <si>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</si>
  <si>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</si>
  <si>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</si>
  <si>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</si>
  <si>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</si>
  <si>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</si>
  <si>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</si>
  <si>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</si>
  <si>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</si>
  <si>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</si>
  <si>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</si>
  <si>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</si>
  <si>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</si>
  <si>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</si>
  <si>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</si>
  <si>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</si>
  <si>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</si>
  <si>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</si>
  <si>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</si>
  <si>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</si>
  <si>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</si>
  <si>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</si>
  <si>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</si>
  <si>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</si>
  <si>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</si>
  <si>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</si>
  <si>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</si>
  <si>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</si>
  <si>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</si>
  <si>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</si>
  <si>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</si>
  <si>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</si>
  <si>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</si>
  <si>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</si>
  <si>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</si>
  <si>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</si>
  <si>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</si>
  <si>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</si>
  <si>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</si>
  <si>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</si>
  <si>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</si>
  <si>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</si>
  <si>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</si>
  <si>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</si>
  <si>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</si>
  <si>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</si>
  <si>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</si>
  <si>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</si>
  <si>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</si>
  <si>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</si>
  <si>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</si>
  <si>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</si>
  <si>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</si>
  <si>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</si>
  <si>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</si>
  <si>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</si>
  <si>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</si>
  <si>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</si>
  <si>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</si>
  <si>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</si>
  <si>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</si>
  <si>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</si>
  <si>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</si>
  <si>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</si>
  <si>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</si>
  <si>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</si>
  <si>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</si>
  <si>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</si>
  <si>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</si>
  <si>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</si>
  <si>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</si>
  <si>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</si>
  <si>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</si>
  <si>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</si>
  <si>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</si>
  <si>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</si>
  <si>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</si>
  <si>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</si>
  <si>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</si>
  <si>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</si>
  <si>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</si>
  <si>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</si>
  <si>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</si>
  <si>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</si>
  <si>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</si>
  <si>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</si>
  <si>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</si>
  <si>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</si>
  <si>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</si>
  <si>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</si>
  <si>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</si>
  <si>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</si>
  <si>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</si>
  <si>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</si>
  <si>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</si>
  <si>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</si>
  <si>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</si>
  <si>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</si>
  <si>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</si>
  <si>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</si>
  <si>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</si>
  <si>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</si>
  <si>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</si>
  <si>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</si>
  <si>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</si>
  <si>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</si>
  <si>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</si>
  <si>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</si>
  <si>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</si>
  <si>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</si>
  <si>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</si>
  <si>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</si>
  <si>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</si>
  <si>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</si>
  <si>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</si>
  <si>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</si>
  <si>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</si>
  <si>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</si>
  <si>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</si>
  <si>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</si>
  <si>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</si>
  <si>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</si>
  <si>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</si>
  <si>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</si>
  <si>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</si>
  <si>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</si>
  <si>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</si>
  <si>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</si>
  <si>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</si>
  <si>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</si>
  <si>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</si>
  <si>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</si>
  <si>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</si>
  <si>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</si>
  <si>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</si>
  <si>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</si>
  <si>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</si>
  <si>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</si>
  <si>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</si>
  <si>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</si>
  <si>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</si>
  <si>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</si>
  <si>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</si>
  <si>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</si>
  <si>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</si>
  <si>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</si>
  <si>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</si>
  <si>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</si>
  <si>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</si>
  <si>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</si>
  <si>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</si>
  <si>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</si>
  <si>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</si>
  <si>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</si>
  <si>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</si>
  <si>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</si>
  <si>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</si>
  <si>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</si>
  <si>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</si>
  <si>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</si>
  <si>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</si>
  <si>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</si>
  <si>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</si>
  <si>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</si>
  <si>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</si>
  <si>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</si>
  <si>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</si>
  <si>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</si>
  <si>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</si>
  <si>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</si>
  <si>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</si>
  <si>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</si>
  <si>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</si>
  <si>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</si>
  <si>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</si>
  <si>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</si>
  <si>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</si>
  <si>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</si>
  <si>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</si>
  <si>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</si>
  <si>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</si>
  <si>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</si>
  <si>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</si>
  <si>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</si>
  <si>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</si>
  <si>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</si>
  <si>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</si>
  <si>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</si>
  <si>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</si>
  <si>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</si>
  <si>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</si>
  <si>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</si>
  <si>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</si>
  <si>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</si>
  <si>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</si>
  <si>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</si>
  <si>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</si>
  <si>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</si>
  <si>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</si>
  <si>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</si>
  <si>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</si>
  <si>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</si>
  <si>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</si>
  <si>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</si>
  <si>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</si>
  <si>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</si>
  <si>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</si>
  <si>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</si>
  <si>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</si>
  <si>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</si>
  <si>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</si>
  <si>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</si>
  <si>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</si>
  <si>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</si>
  <si>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</si>
  <si>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</si>
  <si>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</si>
  <si>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</si>
  <si>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</si>
  <si>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</si>
  <si>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</si>
  <si>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</si>
  <si>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</si>
  <si>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</si>
  <si>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</si>
  <si>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</si>
  <si>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</si>
  <si>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</si>
  <si>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</si>
  <si>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</si>
  <si>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</si>
  <si>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</si>
  <si>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</si>
  <si>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</si>
  <si>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</si>
  <si>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</si>
  <si>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</si>
  <si>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</si>
  <si>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</si>
  <si>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</si>
  <si>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</si>
  <si>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</si>
  <si>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</si>
  <si>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</si>
  <si>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</si>
  <si>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</si>
  <si>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</si>
  <si>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</si>
  <si>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</si>
  <si>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</si>
  <si>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</si>
  <si>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</si>
  <si>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</si>
  <si>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</si>
  <si>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</si>
  <si>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</si>
  <si>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</si>
  <si>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</si>
  <si>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</si>
  <si>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</si>
  <si>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</si>
  <si>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</si>
  <si>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</si>
  <si>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</si>
  <si>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</si>
  <si>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</si>
  <si>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</si>
  <si>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</si>
  <si>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</si>
  <si>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</si>
  <si>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</si>
  <si>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</si>
  <si>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</si>
  <si>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</si>
  <si>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</si>
  <si>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</si>
  <si>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</si>
  <si>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</si>
  <si>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</si>
  <si>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</si>
  <si>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</si>
  <si>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</si>
  <si>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</si>
  <si>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</si>
  <si>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</si>
  <si>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</si>
  <si>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</si>
  <si>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</si>
  <si>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</si>
  <si>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</si>
  <si>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</si>
  <si>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</si>
  <si>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</si>
  <si>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</si>
  <si>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</si>
  <si>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</si>
  <si>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</si>
  <si>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</si>
  <si>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</si>
  <si>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</si>
  <si>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</si>
  <si>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</si>
  <si>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</si>
  <si>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</si>
  <si>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</si>
  <si>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</si>
  <si>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</si>
  <si>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</si>
  <si>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</si>
  <si>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</si>
  <si>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</si>
  <si>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</si>
  <si>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</si>
  <si>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</si>
  <si>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</si>
  <si>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</si>
  <si>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</si>
  <si>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</si>
  <si>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</si>
  <si>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</si>
  <si>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</si>
  <si>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</si>
  <si>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</si>
  <si>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</si>
  <si>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</si>
  <si>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</si>
  <si>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</si>
  <si>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</si>
  <si>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</si>
  <si>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</si>
  <si>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</si>
  <si>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</si>
  <si>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</si>
  <si>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</si>
  <si>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</si>
  <si>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</si>
  <si>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</si>
  <si>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</si>
  <si>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</si>
  <si>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</si>
  <si>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</si>
  <si>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</si>
  <si>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</si>
  <si>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</si>
  <si>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</si>
  <si>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</si>
  <si>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</si>
  <si>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</si>
  <si>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</si>
  <si>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</si>
  <si>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</si>
  <si>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</si>
  <si>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</si>
  <si>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</si>
  <si>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</si>
  <si>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</si>
  <si>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</si>
  <si>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</si>
  <si>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</si>
  <si>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</si>
  <si>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</si>
  <si>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</si>
  <si>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</si>
  <si>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</si>
  <si>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</si>
  <si>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</si>
  <si>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</si>
  <si>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</si>
  <si>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</si>
  <si>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</si>
  <si>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</si>
  <si>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</si>
  <si>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</si>
  <si>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</si>
  <si>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</si>
  <si>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</si>
  <si>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</si>
  <si>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</si>
  <si>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</si>
  <si>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</si>
  <si>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</si>
  <si>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</si>
  <si>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</si>
  <si>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</si>
  <si>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</si>
  <si>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</si>
  <si>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</si>
  <si>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</si>
  <si>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</si>
  <si>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</si>
  <si>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</si>
  <si>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</si>
  <si>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</si>
  <si>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</si>
  <si>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</si>
  <si>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</si>
  <si>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</si>
  <si>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</si>
  <si>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</si>
  <si>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</si>
  <si>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</si>
  <si>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</si>
  <si>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</si>
  <si>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</si>
  <si>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</si>
  <si>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</si>
  <si>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</si>
  <si>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</si>
  <si>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</si>
  <si>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</si>
  <si>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</si>
  <si>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</si>
  <si>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</si>
  <si>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</si>
  <si>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</si>
  <si>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</si>
  <si>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</si>
  <si>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</si>
  <si>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</si>
  <si>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</si>
  <si>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</si>
  <si>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</si>
  <si>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</si>
  <si>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</si>
  <si>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</si>
  <si>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</si>
  <si>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</si>
  <si>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</si>
  <si>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</si>
  <si>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</si>
  <si>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</si>
  <si>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</si>
  <si>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</si>
  <si>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</si>
  <si>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</si>
  <si>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</si>
  <si>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</si>
  <si>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</si>
  <si>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</si>
  <si>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</si>
  <si>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</si>
  <si>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</si>
  <si>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</si>
  <si>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</si>
  <si>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</si>
  <si>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</si>
  <si>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</si>
  <si>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</si>
  <si>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</si>
  <si>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</si>
  <si>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</si>
  <si>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</si>
  <si>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</si>
  <si>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</si>
  <si>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</si>
  <si>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</si>
  <si>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</si>
  <si>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</si>
  <si>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</si>
  <si>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</si>
  <si>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</si>
  <si>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</si>
  <si>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</si>
  <si>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</si>
  <si>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</si>
  <si>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</si>
  <si>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</si>
  <si>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</si>
  <si>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</si>
  <si>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</si>
  <si>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</si>
  <si>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</si>
  <si>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</si>
  <si>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</si>
  <si>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</si>
  <si>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</si>
  <si>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</si>
  <si>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</si>
  <si>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</si>
  <si>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</si>
  <si>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</si>
  <si>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</si>
  <si>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</si>
  <si>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</si>
  <si>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</si>
  <si>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</si>
  <si>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</si>
  <si>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</si>
  <si>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</si>
  <si>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</si>
  <si>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</si>
  <si>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</si>
  <si>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</si>
  <si>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</si>
  <si>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</si>
  <si>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</si>
  <si>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</si>
  <si>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</si>
  <si>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</si>
  <si>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</si>
  <si>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</si>
  <si>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</si>
  <si>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</si>
  <si>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</si>
  <si>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</si>
  <si>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</si>
  <si>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</si>
  <si>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</si>
  <si>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</si>
  <si>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</si>
  <si>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</si>
  <si>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</si>
  <si>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</si>
  <si>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</si>
  <si>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</si>
  <si>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</si>
  <si>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</si>
  <si>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</si>
  <si>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</si>
  <si>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</si>
  <si>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</si>
  <si>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</si>
  <si>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</si>
  <si>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</si>
  <si>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</si>
  <si>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</si>
  <si>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</si>
  <si>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</si>
  <si>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</si>
  <si>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</si>
  <si>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</si>
  <si>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</si>
  <si>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</si>
  <si>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</si>
  <si>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</si>
  <si>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</si>
  <si>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</si>
  <si>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</si>
  <si>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</si>
  <si>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</si>
  <si>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</si>
  <si>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</si>
  <si>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</si>
  <si>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</si>
  <si>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</si>
  <si>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</si>
  <si>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</si>
  <si>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</si>
  <si>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</si>
  <si>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</si>
  <si>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</si>
  <si>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</si>
  <si>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</si>
  <si>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</si>
  <si>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</si>
  <si>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</si>
  <si>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</si>
  <si>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</si>
  <si>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</si>
  <si>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</si>
  <si>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</si>
  <si>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</si>
  <si>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</si>
  <si>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</si>
  <si>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</si>
  <si>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</si>
  <si>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</si>
  <si>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</si>
  <si>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</si>
  <si>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</si>
  <si>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</si>
  <si>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</si>
  <si>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</si>
  <si>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</si>
  <si>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</si>
  <si>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</si>
  <si>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</si>
  <si>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</si>
  <si>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</si>
  <si>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</si>
  <si>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</si>
  <si>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</si>
  <si>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</si>
  <si>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</si>
  <si>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</si>
  <si>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</si>
  <si>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</si>
  <si>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</si>
  <si>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</si>
  <si>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</si>
  <si>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</si>
  <si>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</si>
  <si>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</si>
  <si>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</si>
  <si>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</si>
  <si>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</si>
  <si>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</si>
  <si>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</si>
  <si>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</si>
  <si>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</si>
  <si>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</si>
  <si>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</si>
  <si>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</si>
  <si>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</si>
  <si>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</si>
  <si>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</si>
  <si>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</si>
  <si>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</si>
  <si>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</si>
  <si>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</si>
  <si>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</si>
  <si>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</si>
  <si>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</si>
  <si>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</si>
  <si>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</si>
  <si>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</si>
  <si>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</si>
  <si>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</si>
  <si>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</si>
  <si>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</si>
  <si>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</si>
  <si>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</si>
  <si>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</si>
  <si>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</si>
  <si>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</si>
  <si>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</si>
  <si>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</si>
  <si>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</si>
  <si>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</si>
  <si>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</si>
  <si>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</si>
  <si>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</si>
  <si>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</si>
  <si>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</si>
  <si>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</si>
  <si>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</si>
  <si>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</si>
  <si>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</si>
  <si>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</si>
  <si>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</si>
  <si>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</si>
  <si>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</si>
  <si>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</si>
  <si>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</si>
  <si>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</si>
  <si>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</si>
  <si>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</si>
  <si>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</si>
  <si>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</si>
  <si>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</si>
  <si>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</si>
  <si>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</si>
  <si>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</si>
  <si>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</si>
  <si>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</si>
  <si>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</si>
  <si>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</si>
  <si>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</si>
  <si>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</si>
  <si>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</si>
  <si>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</si>
  <si>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</si>
  <si>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</si>
  <si>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</si>
  <si>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</si>
  <si>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</si>
  <si>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</si>
  <si>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</si>
  <si>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</si>
  <si>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</si>
  <si>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</si>
  <si>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</si>
  <si>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</si>
  <si>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</si>
  <si>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</si>
  <si>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</si>
  <si>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</si>
  <si>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</si>
  <si>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</si>
  <si>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</si>
  <si>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</si>
  <si>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</si>
  <si>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</si>
  <si>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</si>
  <si>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</si>
  <si>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</si>
  <si>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</si>
  <si>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</si>
  <si>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</si>
  <si>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</si>
  <si>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</si>
  <si>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</si>
  <si>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</si>
  <si>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</si>
  <si>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</si>
  <si>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</si>
  <si>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</si>
  <si>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</si>
  <si>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</si>
  <si>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</si>
  <si>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</si>
  <si>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</si>
  <si>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</si>
  <si>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</si>
  <si>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</si>
  <si>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</si>
  <si>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</si>
  <si>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</si>
  <si>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</si>
  <si>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</si>
  <si>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</si>
  <si>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</si>
  <si>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</si>
  <si>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</si>
  <si>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</si>
  <si>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</si>
  <si>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</si>
  <si>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</si>
  <si>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</si>
  <si>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</si>
  <si>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</si>
  <si>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</si>
  <si>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</si>
  <si>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</si>
  <si>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</si>
  <si>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</si>
  <si>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</si>
  <si>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</si>
  <si>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</si>
  <si>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</si>
  <si>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</si>
  <si>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</si>
  <si>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</si>
  <si>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</si>
  <si>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</si>
  <si>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</si>
  <si>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</si>
  <si>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</si>
  <si>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</si>
  <si>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</si>
  <si>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</si>
  <si>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</si>
  <si>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</si>
  <si>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</si>
  <si>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</si>
  <si>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</si>
  <si>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</si>
  <si>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</si>
  <si>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</si>
  <si>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</si>
  <si>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</si>
  <si>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</si>
  <si>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</si>
  <si>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</si>
  <si>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</si>
  <si>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</si>
  <si>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</si>
  <si>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</si>
  <si>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</si>
  <si>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</si>
  <si>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</si>
  <si>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</si>
  <si>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</si>
  <si>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</si>
  <si>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</si>
  <si>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</si>
  <si>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</si>
  <si>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</si>
  <si>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</si>
  <si>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</si>
  <si>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</si>
  <si>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</si>
  <si>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</si>
  <si>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</si>
  <si>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</si>
  <si>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</si>
  <si>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</si>
  <si>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</si>
  <si>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</si>
  <si>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</si>
  <si>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</si>
  <si>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</si>
  <si>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</si>
  <si>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</si>
  <si>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</si>
  <si>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</si>
  <si>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</si>
  <si>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</si>
  <si>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</si>
  <si>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</si>
  <si>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</si>
  <si>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</si>
  <si>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</si>
  <si>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</si>
  <si>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</si>
  <si>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</si>
  <si>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</si>
  <si>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</si>
  <si>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</si>
  <si>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</si>
  <si>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</si>
  <si>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</si>
  <si>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</si>
  <si>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</si>
  <si>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</si>
  <si>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</si>
  <si>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</si>
  <si>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</si>
  <si>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</si>
  <si>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</si>
  <si>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</si>
  <si>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</si>
  <si>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</si>
  <si>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</si>
  <si>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</si>
  <si>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</si>
  <si>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</si>
  <si>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</si>
  <si>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</si>
  <si>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</si>
  <si>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</si>
  <si>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</si>
  <si>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</si>
  <si>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</si>
  <si>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</si>
  <si>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</si>
  <si>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</si>
  <si>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</si>
  <si>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</si>
  <si>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</si>
  <si>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</si>
  <si>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</si>
  <si>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</si>
  <si>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</si>
  <si>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</si>
  <si>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</si>
  <si>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</si>
  <si>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</si>
  <si>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</si>
  <si>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</si>
  <si>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</si>
  <si>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</si>
  <si>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</si>
  <si>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</si>
  <si>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</si>
  <si>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</si>
  <si>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</si>
  <si>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</si>
  <si>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</si>
  <si>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</si>
  <si>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</si>
  <si>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</si>
  <si>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</si>
  <si>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</si>
  <si>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</si>
  <si>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</si>
  <si>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</si>
  <si>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</si>
  <si>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</si>
  <si>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</si>
  <si>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</si>
  <si>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</si>
  <si>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</si>
  <si>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</si>
  <si>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</si>
  <si>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</si>
  <si>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</si>
  <si>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</si>
  <si>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</si>
  <si>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</si>
  <si>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</si>
  <si>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</si>
  <si>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</si>
  <si>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</si>
  <si>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</si>
  <si>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</si>
  <si>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</si>
  <si>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</si>
  <si>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</si>
  <si>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</si>
  <si>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</si>
  <si>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</si>
  <si>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</si>
  <si>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</si>
  <si>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</si>
  <si>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</si>
  <si>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</si>
  <si>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</si>
  <si>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</si>
  <si>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</si>
  <si>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</si>
  <si>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</si>
  <si>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</si>
  <si>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</si>
  <si>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</si>
  <si>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</si>
  <si>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</si>
  <si>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</si>
  <si>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</si>
  <si>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</si>
  <si>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</si>
  <si>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</si>
  <si>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</si>
  <si>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</si>
  <si>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</si>
  <si>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</si>
  <si>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</si>
  <si>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</si>
  <si>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</si>
  <si>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</si>
  <si>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</si>
  <si>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</si>
  <si>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</si>
  <si>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</si>
  <si>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</si>
  <si>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</si>
  <si>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</si>
  <si>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</si>
  <si>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</si>
  <si>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</si>
  <si>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</si>
  <si>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</si>
  <si>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</si>
  <si>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</si>
  <si>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</si>
  <si>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</si>
  <si>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</si>
  <si>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</si>
  <si>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</si>
  <si>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</si>
  <si>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</si>
  <si>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</si>
  <si>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</si>
  <si>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</si>
  <si>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</si>
  <si>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</si>
  <si>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</si>
  <si>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</si>
  <si>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</si>
  <si>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</si>
  <si>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</si>
  <si>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</si>
  <si>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</si>
  <si>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</si>
  <si>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</si>
  <si>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</si>
  <si>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</si>
  <si>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</si>
  <si>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</si>
  <si>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</si>
  <si>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</si>
  <si>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</si>
  <si>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</si>
  <si>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</si>
  <si>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</si>
  <si>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</si>
  <si>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</si>
  <si>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</si>
  <si>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</si>
  <si>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</si>
  <si>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</si>
  <si>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</si>
  <si>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</si>
  <si>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</si>
  <si>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</si>
  <si>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</si>
  <si>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</si>
  <si>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</si>
  <si>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</si>
  <si>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</si>
  <si>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</si>
  <si>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</si>
  <si>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</si>
  <si>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</si>
  <si>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</si>
  <si>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</si>
  <si>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</si>
  <si>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</si>
  <si>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</si>
  <si>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</si>
  <si>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</si>
  <si>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</si>
  <si>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</si>
  <si>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</si>
  <si>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</si>
  <si>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</si>
  <si>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</si>
  <si>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</si>
  <si>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</si>
  <si>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</si>
  <si>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</si>
  <si>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</si>
  <si>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</si>
  <si>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</si>
  <si>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</si>
  <si>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</si>
  <si>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</si>
  <si>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</si>
  <si>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</si>
  <si>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</si>
  <si>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</si>
  <si>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</si>
  <si>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</si>
  <si>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</si>
  <si>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</si>
  <si>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</si>
  <si>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</si>
  <si>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</si>
  <si>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</si>
  <si>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</si>
  <si>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</si>
  <si>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</si>
  <si>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</si>
  <si>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</si>
  <si>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</si>
  <si>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</si>
  <si>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</si>
  <si>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</si>
  <si>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</si>
  <si>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</si>
  <si>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</si>
  <si>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</si>
  <si>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</si>
  <si>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</si>
  <si>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</si>
  <si>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</si>
  <si>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</si>
  <si>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</si>
  <si>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</si>
  <si>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</si>
  <si>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</si>
  <si>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</si>
  <si>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</si>
  <si>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</si>
  <si>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</si>
  <si>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</si>
  <si>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</si>
  <si>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</si>
  <si>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</si>
  <si>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</si>
  <si>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</si>
  <si>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</si>
  <si>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</si>
  <si>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</si>
  <si>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</si>
  <si>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</si>
  <si>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</si>
  <si>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</si>
  <si>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</si>
  <si>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</si>
  <si>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</si>
  <si>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</si>
  <si>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</si>
  <si>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</si>
  <si>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</si>
  <si>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</si>
  <si>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</si>
  <si>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</si>
  <si>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</si>
  <si>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</si>
  <si>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</si>
  <si>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</si>
  <si>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</si>
  <si>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</si>
  <si>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</si>
  <si>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</si>
  <si>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</si>
  <si>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</si>
  <si>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</si>
  <si>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</si>
  <si>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</si>
  <si>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</si>
  <si>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</si>
  <si>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</si>
  <si>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</si>
  <si>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</si>
  <si>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</si>
  <si>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</si>
  <si>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</si>
  <si>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</si>
  <si>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</si>
  <si>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</si>
  <si>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</si>
  <si>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</si>
  <si>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</si>
  <si>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</si>
  <si>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</si>
  <si>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</si>
  <si>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</si>
  <si>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</si>
  <si>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</si>
  <si>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</si>
  <si>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</si>
  <si>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</si>
  <si>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</si>
  <si>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</si>
  <si>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</si>
  <si>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</si>
  <si>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</si>
  <si>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</si>
  <si>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</si>
  <si>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</si>
  <si>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</si>
  <si>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</si>
  <si>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</si>
  <si>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</si>
  <si>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</si>
  <si>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</si>
  <si>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</si>
  <si>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</si>
  <si>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</si>
  <si>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</si>
  <si>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</si>
  <si>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</si>
  <si>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</si>
  <si>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</si>
  <si>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</si>
  <si>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</si>
  <si>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</si>
  <si>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</si>
  <si>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</si>
  <si>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</si>
  <si>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</si>
  <si>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</si>
  <si>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</si>
  <si>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</si>
  <si>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</si>
  <si>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</si>
  <si>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</si>
  <si>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</si>
  <si>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</si>
  <si>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</si>
  <si>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</si>
  <si>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</si>
  <si>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</si>
  <si>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</si>
  <si>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</si>
  <si>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</si>
  <si>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</si>
  <si>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</si>
  <si>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</si>
  <si>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</si>
  <si>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</si>
  <si>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</si>
  <si>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</si>
  <si>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</si>
  <si>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</si>
  <si>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</si>
  <si>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</si>
  <si>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</si>
  <si>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</si>
  <si>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</si>
  <si>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</si>
  <si>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</si>
  <si>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</si>
  <si>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</si>
  <si>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</si>
  <si>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</si>
  <si>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</si>
  <si>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</si>
  <si>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</si>
  <si>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</si>
  <si>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</si>
  <si>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</si>
  <si>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</si>
  <si>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</si>
  <si>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</si>
  <si>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</si>
  <si>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</si>
  <si>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</si>
  <si>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</si>
  <si>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</si>
  <si>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</si>
  <si>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</si>
  <si>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</si>
  <si>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</si>
  <si>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</si>
  <si>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</si>
  <si>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</si>
  <si>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</si>
  <si>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</si>
  <si>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</si>
  <si>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</si>
  <si>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</si>
  <si>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</si>
  <si>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</si>
  <si>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</si>
  <si>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</si>
  <si>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</si>
  <si>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</si>
  <si>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</si>
  <si>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</si>
  <si>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</si>
  <si>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</si>
  <si>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</si>
  <si>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</si>
  <si>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</si>
  <si>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</si>
  <si>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</si>
  <si>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</si>
  <si>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</si>
  <si>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</si>
  <si>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</si>
  <si>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</si>
  <si>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</si>
  <si>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</si>
  <si>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</si>
  <si>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</si>
  <si>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</si>
  <si>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</si>
  <si>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</si>
  <si>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</si>
  <si>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</si>
  <si>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</si>
  <si>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</si>
  <si>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</si>
  <si>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</si>
  <si>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</si>
  <si>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</si>
  <si>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</si>
  <si>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</si>
  <si>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</si>
  <si>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</si>
  <si>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</si>
  <si>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</si>
  <si>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</si>
  <si>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</si>
  <si>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</si>
  <si>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</si>
  <si>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</si>
  <si>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</si>
  <si>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</si>
  <si>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</si>
  <si>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</si>
  <si>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</si>
  <si>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</si>
  <si>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</si>
  <si>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</si>
  <si>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</si>
  <si>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</si>
  <si>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</si>
  <si>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</si>
  <si>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</si>
  <si>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</si>
  <si>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</si>
  <si>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</si>
  <si>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</si>
  <si>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</si>
  <si>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</si>
  <si>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</si>
  <si>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</si>
  <si>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</si>
  <si>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</si>
  <si>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</si>
  <si>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</si>
  <si>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</si>
  <si>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</si>
  <si>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</si>
  <si>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</si>
  <si>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</si>
  <si>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</si>
  <si>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</si>
  <si>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</si>
  <si>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</si>
  <si>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</si>
  <si>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</si>
  <si>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</si>
  <si>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</si>
  <si>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</si>
  <si>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</si>
  <si>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</si>
  <si>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</si>
  <si>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</si>
  <si>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</si>
  <si>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</si>
  <si>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</si>
  <si>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</si>
  <si>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</si>
  <si>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</si>
  <si>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</si>
  <si>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</si>
  <si>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</si>
  <si>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</si>
  <si>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</si>
  <si>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</si>
  <si>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</si>
  <si>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</si>
  <si>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</si>
  <si>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</si>
  <si>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</si>
  <si>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</si>
  <si>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</si>
  <si>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</si>
  <si>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</si>
  <si>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</si>
  <si>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</si>
  <si>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</si>
  <si>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</si>
  <si>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</si>
  <si>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</si>
  <si>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</si>
  <si>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</si>
  <si>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</si>
  <si>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</si>
  <si>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</si>
  <si>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</si>
  <si>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</si>
  <si>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</si>
  <si>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</si>
  <si>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</si>
  <si>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</si>
  <si>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</si>
  <si>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</si>
  <si>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</si>
  <si>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</si>
  <si>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</si>
  <si>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</si>
  <si>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</si>
  <si>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</si>
  <si>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</si>
  <si>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</si>
  <si>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</si>
  <si>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</si>
  <si>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</si>
  <si>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</si>
  <si>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</si>
  <si>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</si>
  <si>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</si>
  <si>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</si>
  <si>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</si>
  <si>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</si>
  <si>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</si>
  <si>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</si>
  <si>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</si>
  <si>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</si>
  <si>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</si>
  <si>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</si>
  <si>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</si>
  <si>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</si>
  <si>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</si>
  <si>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</si>
  <si>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</si>
  <si>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</si>
  <si>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</si>
  <si>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</si>
  <si>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</si>
  <si>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</si>
  <si>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</si>
  <si>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</si>
  <si>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</si>
  <si>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</si>
  <si>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</si>
  <si>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</si>
  <si>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</si>
  <si>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</si>
  <si>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</si>
  <si>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</si>
  <si>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</si>
  <si>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</si>
  <si>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</si>
  <si>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</si>
  <si>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</si>
  <si>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</si>
  <si>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</si>
  <si>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</si>
  <si>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</si>
  <si>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</si>
  <si>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</si>
  <si>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</si>
  <si>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</si>
  <si>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</si>
  <si>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</si>
  <si>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</si>
  <si>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</si>
  <si>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</si>
  <si>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</si>
  <si>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</si>
  <si>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</si>
  <si>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</si>
  <si>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</si>
  <si>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</si>
  <si>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</si>
  <si>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</si>
  <si>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</si>
  <si>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</si>
  <si>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</si>
  <si>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</si>
  <si>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</si>
  <si>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</si>
  <si>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</si>
  <si>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</si>
  <si>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</si>
  <si>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</si>
  <si>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</si>
  <si>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</si>
  <si>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</si>
  <si>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</si>
  <si>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</si>
  <si>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</si>
  <si>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</si>
  <si>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</si>
  <si>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</si>
  <si>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</si>
  <si>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</si>
  <si>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</si>
  <si>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</si>
  <si>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</si>
  <si>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</si>
  <si>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</si>
  <si>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</si>
  <si>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</si>
  <si>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</si>
  <si>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</si>
  <si>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</si>
  <si>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</si>
  <si>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</si>
  <si>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</si>
  <si>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</si>
  <si>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</si>
  <si>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</si>
  <si>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</si>
  <si>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</si>
  <si>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</si>
  <si>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</si>
  <si>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</si>
  <si>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</si>
  <si>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</si>
  <si>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</si>
  <si>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</si>
  <si>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</si>
  <si>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</si>
  <si>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</si>
  <si>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</si>
  <si>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</si>
  <si>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</si>
  <si>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</si>
  <si>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</si>
  <si>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</si>
  <si>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</si>
  <si>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</si>
  <si>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</si>
  <si>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</si>
  <si>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</si>
  <si>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</si>
  <si>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</si>
  <si>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</si>
  <si>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</si>
  <si>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</si>
  <si>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</si>
  <si>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</si>
  <si>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</si>
  <si>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</si>
  <si>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</si>
  <si>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</si>
  <si>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</si>
  <si>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</si>
  <si>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</si>
  <si>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</si>
  <si>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</si>
  <si>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</si>
  <si>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</si>
  <si>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</si>
  <si>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</si>
  <si>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</si>
  <si>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</si>
  <si>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</si>
  <si>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</si>
  <si>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</si>
  <si>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</si>
  <si>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</si>
  <si>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</si>
  <si>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</si>
  <si>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</si>
  <si>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</si>
  <si>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</si>
  <si>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</si>
  <si>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</si>
  <si>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</si>
  <si>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</si>
  <si>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</si>
  <si>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</si>
  <si>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</si>
  <si>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</si>
  <si>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</si>
  <si>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</si>
  <si>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</si>
  <si>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</si>
  <si>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</si>
  <si>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</si>
  <si>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</si>
  <si>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</si>
  <si>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</si>
  <si>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</si>
  <si>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</si>
  <si>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</si>
  <si>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</si>
  <si>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</si>
  <si>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</si>
  <si>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</si>
  <si>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</si>
  <si>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</si>
  <si>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</si>
  <si>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</si>
  <si>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</si>
  <si>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</si>
  <si>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</si>
  <si>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</si>
  <si>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</si>
  <si>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</si>
  <si>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</si>
  <si>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</si>
  <si>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</si>
  <si>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</si>
  <si>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</si>
  <si>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</si>
  <si>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</si>
  <si>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</si>
  <si>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</si>
  <si>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</si>
  <si>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</si>
  <si>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</si>
  <si>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</si>
  <si>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</si>
  <si>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</si>
  <si>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</si>
  <si>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</si>
  <si>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</si>
  <si>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</si>
  <si>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</si>
  <si>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</si>
  <si>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</si>
  <si>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</si>
  <si>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</si>
  <si>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</si>
  <si>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</si>
  <si>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</si>
  <si>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</si>
  <si>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</si>
  <si>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</si>
  <si>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</si>
  <si>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</si>
  <si>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</si>
  <si>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</si>
  <si>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</si>
  <si>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</si>
  <si>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</si>
  <si>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</si>
  <si>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</si>
  <si>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</si>
  <si>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</si>
  <si>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</si>
  <si>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</si>
  <si>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</si>
  <si>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</si>
  <si>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</si>
  <si>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</si>
  <si>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</si>
  <si>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</si>
  <si>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</si>
  <si>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</si>
  <si>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</si>
  <si>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</si>
  <si>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</si>
  <si>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</si>
  <si>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</si>
  <si>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</si>
  <si>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</si>
  <si>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</si>
  <si>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</si>
  <si>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</si>
  <si>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</si>
  <si>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</si>
  <si>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</si>
  <si>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</si>
  <si>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</si>
  <si>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</si>
  <si>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</si>
  <si>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</si>
  <si>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</si>
  <si>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</si>
  <si>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</si>
  <si>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</si>
  <si>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</si>
  <si>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</si>
  <si>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</si>
  <si>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</si>
  <si>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</si>
  <si>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</si>
  <si>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</si>
  <si>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</si>
  <si>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</si>
  <si>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</si>
  <si>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</si>
  <si>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</si>
  <si>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</si>
  <si>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</si>
  <si>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</si>
  <si>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</si>
  <si>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</si>
  <si>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</si>
  <si>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</si>
  <si>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</si>
  <si>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</si>
  <si>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</si>
  <si>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</si>
  <si>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</si>
  <si>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</si>
  <si>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</si>
  <si>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</si>
  <si>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</si>
  <si>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</si>
  <si>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</si>
  <si>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</si>
  <si>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</si>
  <si>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</si>
  <si>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</si>
  <si>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</si>
  <si>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</si>
  <si>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</si>
  <si>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</si>
  <si>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</si>
  <si>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</si>
  <si>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</si>
  <si>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</si>
  <si>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</si>
  <si>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</si>
  <si>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</si>
  <si>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</si>
  <si>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</si>
  <si>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</si>
  <si>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</si>
  <si>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</si>
  <si>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</si>
  <si>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</si>
  <si>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</si>
  <si>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</si>
  <si>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</si>
  <si>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</si>
  <si>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</si>
  <si>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</si>
  <si>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</si>
  <si>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</si>
  <si>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</si>
  <si>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</si>
  <si>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</si>
  <si>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</si>
  <si>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</si>
  <si>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</si>
  <si>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</si>
  <si>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</si>
  <si>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</si>
  <si>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</si>
  <si>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</si>
  <si>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</si>
  <si>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</si>
  <si>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</si>
  <si>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</si>
  <si>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</si>
  <si>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</si>
  <si>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</si>
  <si>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</si>
  <si>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</si>
  <si>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</si>
  <si>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</si>
  <si>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</si>
  <si>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</si>
  <si>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</si>
  <si>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</si>
  <si>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</si>
  <si>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</si>
  <si>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</si>
  <si>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</si>
  <si>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</si>
  <si>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</si>
  <si>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</si>
  <si>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</si>
  <si>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</si>
  <si>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</si>
  <si>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</si>
  <si>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</si>
  <si>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</si>
  <si>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</si>
  <si>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</si>
  <si>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</si>
  <si>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</si>
  <si>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</si>
  <si>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</si>
  <si>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</si>
  <si>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</si>
  <si>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</si>
  <si>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</si>
  <si>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</si>
  <si>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</si>
  <si>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</si>
  <si>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</si>
  <si>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</si>
  <si>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</si>
  <si>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</si>
  <si>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</si>
  <si>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</si>
  <si>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</si>
  <si>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</si>
  <si>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</si>
  <si>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</si>
  <si>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</si>
  <si>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</si>
  <si>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</si>
  <si>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</si>
  <si>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</si>
  <si>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</si>
  <si>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</si>
  <si>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</si>
  <si>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</si>
  <si>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</si>
  <si>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</si>
  <si>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</si>
  <si>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</si>
  <si>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</si>
  <si>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</si>
  <si>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</si>
  <si>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</si>
  <si>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</si>
  <si>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</si>
  <si>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</si>
  <si>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</si>
  <si>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</si>
  <si>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</si>
  <si>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</si>
  <si>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</si>
  <si>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</si>
  <si>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</si>
  <si>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</si>
  <si>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</si>
  <si>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</si>
  <si>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</si>
  <si>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</si>
  <si>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</si>
  <si>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</si>
  <si>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</si>
  <si>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</si>
  <si>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</si>
  <si>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</si>
  <si>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</si>
  <si>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</si>
  <si>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</si>
  <si>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</si>
  <si>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</si>
  <si>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</si>
  <si>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</si>
  <si>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</si>
  <si>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</si>
  <si>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</si>
  <si>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</si>
  <si>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</si>
  <si>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</si>
  <si>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</si>
  <si>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</si>
  <si>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</si>
  <si>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</si>
  <si>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</si>
  <si>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</si>
  <si>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</si>
  <si>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</si>
  <si>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</si>
  <si>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</si>
  <si>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</si>
  <si>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</si>
  <si>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</si>
  <si>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</si>
  <si>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</si>
  <si>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</si>
  <si>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</si>
  <si>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</si>
  <si>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</si>
  <si>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</si>
  <si>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</si>
  <si>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</si>
  <si>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</si>
  <si>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</si>
  <si>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</si>
  <si>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</si>
  <si>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</si>
  <si>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</si>
  <si>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</si>
  <si>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</si>
  <si>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</si>
  <si>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</si>
  <si>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</si>
  <si>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</si>
  <si>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</si>
  <si>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</si>
  <si>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</si>
  <si>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</si>
  <si>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</si>
  <si>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</si>
  <si>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</si>
  <si>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</si>
  <si>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</si>
  <si>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</si>
  <si>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</si>
  <si>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</si>
  <si>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</si>
  <si>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</si>
  <si>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</si>
  <si>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</si>
  <si>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</si>
  <si>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</si>
  <si>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</si>
  <si>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</si>
  <si>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</si>
  <si>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</si>
  <si>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</si>
  <si>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</si>
  <si>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</si>
  <si>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</si>
  <si>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</si>
  <si>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</si>
  <si>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</si>
  <si>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</si>
  <si>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</si>
  <si>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</si>
  <si>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</si>
  <si>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</si>
  <si>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</si>
  <si>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</si>
  <si>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</si>
  <si>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</si>
  <si>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</si>
  <si>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</si>
  <si>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</si>
  <si>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</si>
  <si>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</si>
  <si>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</si>
  <si>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</si>
  <si>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</si>
  <si>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</si>
  <si>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</si>
  <si>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</si>
  <si>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</si>
  <si>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</si>
  <si>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</si>
  <si>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</si>
  <si>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</si>
  <si>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</si>
  <si>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</si>
  <si>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</si>
  <si>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</si>
  <si>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</si>
  <si>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</si>
  <si>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</si>
  <si>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</si>
  <si>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</si>
  <si>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</si>
  <si>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</si>
  <si>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</si>
  <si>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</si>
  <si>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</si>
  <si>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</si>
  <si>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</si>
  <si>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</si>
  <si>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</si>
  <si>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</si>
  <si>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</si>
  <si>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</si>
  <si>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</si>
  <si>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</si>
  <si>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</si>
  <si>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</si>
  <si>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</si>
  <si>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</si>
  <si>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</si>
  <si>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</si>
  <si>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</si>
  <si>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</si>
  <si>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</si>
  <si>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</si>
  <si>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</si>
  <si>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</si>
  <si>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</si>
  <si>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</si>
  <si>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</si>
  <si>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</si>
  <si>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</si>
  <si>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</si>
  <si>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</si>
  <si>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</si>
  <si>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</si>
  <si>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</si>
  <si>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</si>
  <si>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</si>
  <si>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</si>
  <si>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</si>
  <si>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</si>
  <si>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</si>
  <si>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</si>
  <si>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</si>
  <si>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</si>
  <si>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</si>
  <si>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</si>
  <si>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</si>
  <si>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</si>
  <si>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</si>
  <si>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</si>
  <si>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</si>
  <si>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</si>
  <si>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</si>
  <si>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</si>
  <si>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</si>
  <si>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</si>
  <si>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</si>
  <si>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</si>
  <si>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</si>
  <si>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</si>
  <si>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</si>
  <si>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</si>
  <si>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</si>
  <si>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</si>
  <si>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</si>
  <si>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</si>
  <si>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</si>
  <si>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</si>
  <si>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</si>
  <si>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</si>
  <si>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</si>
  <si>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</si>
  <si>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</si>
  <si>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</si>
  <si>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</si>
  <si>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</si>
  <si>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</si>
  <si>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</si>
  <si>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</si>
  <si>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</si>
  <si>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</si>
  <si>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</si>
  <si>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</si>
  <si>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</si>
  <si>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</si>
  <si>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</si>
  <si>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</si>
  <si>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</si>
  <si>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</si>
  <si>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</si>
  <si>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</si>
  <si>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</si>
  <si>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</si>
  <si>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</si>
  <si>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</si>
  <si>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</si>
  <si>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</si>
  <si>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</si>
  <si>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</si>
  <si>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</si>
  <si>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</si>
  <si>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</si>
  <si>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</si>
  <si>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</si>
  <si>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</si>
  <si>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</si>
  <si>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</si>
  <si>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</si>
  <si>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</si>
  <si>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</si>
  <si>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</si>
  <si>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</si>
  <si>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</si>
  <si>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</si>
  <si>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</si>
  <si>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</si>
  <si>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</si>
  <si>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</si>
  <si>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</si>
  <si>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</si>
  <si>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</si>
  <si>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</si>
  <si>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</si>
  <si>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</si>
  <si>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</si>
  <si>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</si>
  <si>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</si>
  <si>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</si>
  <si>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</si>
  <si>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</si>
  <si>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</si>
  <si>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</si>
  <si>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</si>
  <si>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</si>
  <si>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</si>
  <si>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</si>
  <si>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</si>
  <si>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</si>
  <si>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</si>
  <si>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</si>
  <si>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</si>
  <si>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</si>
  <si>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</si>
  <si>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</si>
  <si>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</si>
  <si>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</si>
  <si>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</si>
  <si>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</si>
  <si>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</si>
  <si>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</si>
  <si>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</si>
  <si>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</si>
  <si>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</si>
  <si>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</si>
  <si>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</si>
  <si>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</si>
  <si>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</si>
  <si>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</si>
  <si>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</si>
  <si>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</si>
  <si>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</si>
  <si>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</si>
  <si>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</si>
  <si>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</si>
  <si>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</si>
  <si>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</si>
  <si>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</si>
  <si>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</si>
  <si>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</si>
  <si>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</si>
  <si>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</si>
  <si>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</si>
  <si>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</si>
  <si>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</si>
  <si>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</si>
  <si>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</si>
  <si>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</si>
  <si>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</si>
  <si>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</si>
  <si>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</si>
  <si>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</si>
  <si>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</si>
  <si>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</si>
  <si>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</si>
  <si>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</si>
  <si>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</si>
  <si>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</si>
  <si>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</si>
  <si>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</si>
  <si>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</si>
  <si>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</si>
  <si>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</si>
  <si>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</si>
  <si>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</si>
  <si>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</si>
  <si>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</si>
  <si>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</si>
  <si>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</si>
  <si>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</si>
  <si>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</si>
  <si>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</si>
  <si>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</si>
  <si>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</si>
  <si>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</si>
  <si>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</si>
  <si>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</si>
  <si>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</si>
  <si>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</si>
  <si>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</si>
  <si>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</si>
  <si>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</si>
  <si>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</si>
  <si>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</si>
  <si>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</si>
  <si>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</si>
  <si>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</si>
  <si>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</si>
  <si>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</si>
  <si>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</si>
  <si>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</si>
  <si>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</si>
  <si>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</si>
  <si>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</si>
  <si>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</si>
  <si>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</si>
  <si>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</si>
  <si>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</si>
  <si>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</si>
  <si>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</si>
  <si>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</si>
  <si>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</si>
  <si>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</si>
  <si>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</si>
  <si>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</si>
  <si>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</si>
  <si>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</si>
  <si>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</si>
  <si>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</si>
  <si>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</si>
  <si>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</si>
  <si>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</si>
  <si>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</si>
  <si>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</si>
  <si>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</si>
  <si>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</si>
  <si>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</si>
  <si>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</si>
  <si>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</si>
  <si>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</si>
  <si>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</si>
  <si>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</si>
  <si>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</si>
  <si>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</si>
  <si>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</si>
  <si>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</si>
  <si>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</si>
  <si>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</si>
  <si>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</si>
  <si>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</si>
  <si>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</si>
  <si>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</si>
  <si>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</si>
  <si>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</si>
  <si>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</si>
  <si>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</si>
  <si>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</si>
  <si>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</si>
  <si>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</si>
  <si>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</si>
  <si>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</si>
  <si>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</si>
  <si>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</si>
  <si>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</si>
  <si>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</si>
  <si>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</si>
  <si>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</si>
  <si>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</si>
  <si>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</si>
  <si>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</si>
  <si>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</si>
  <si>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</si>
  <si>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</si>
  <si>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</si>
  <si>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</si>
  <si>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</si>
  <si>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</si>
  <si>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</si>
  <si>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</si>
  <si>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</si>
  <si>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</si>
  <si>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</si>
  <si>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</si>
  <si>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</si>
  <si>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</si>
  <si>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</si>
  <si>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</si>
  <si>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</si>
  <si>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</si>
  <si>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</si>
  <si>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</si>
  <si>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</si>
  <si>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</si>
  <si>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</si>
  <si>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</si>
  <si>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</si>
  <si>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</si>
  <si>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</si>
  <si>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</si>
  <si>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</si>
  <si>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</si>
  <si>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</si>
  <si>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</si>
  <si>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</si>
  <si>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</si>
  <si>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</si>
  <si>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</si>
  <si>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</si>
  <si>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</si>
  <si>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</si>
  <si>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</si>
  <si>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</si>
  <si>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</si>
  <si>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</si>
  <si>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</si>
  <si>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</si>
  <si>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</si>
  <si>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</si>
  <si>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</si>
  <si>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</si>
  <si>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</si>
  <si>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</si>
  <si>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</si>
  <si>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</si>
  <si>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</si>
  <si>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</si>
  <si>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</si>
  <si>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</si>
  <si>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</si>
  <si>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</si>
  <si>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</si>
  <si>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</si>
  <si>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</si>
  <si>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</si>
  <si>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</si>
  <si>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</si>
  <si>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</si>
  <si>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</si>
  <si>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</si>
  <si>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</si>
  <si>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</si>
  <si>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</si>
  <si>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</si>
  <si>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</si>
  <si>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</si>
  <si>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</si>
  <si>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</si>
  <si>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</si>
  <si>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</si>
  <si>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</si>
  <si>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</si>
  <si>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</si>
  <si>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</si>
  <si>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</si>
  <si>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</si>
  <si>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</si>
  <si>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</si>
  <si>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</si>
  <si>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</si>
  <si>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</si>
  <si>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</si>
  <si>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</si>
  <si>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</si>
  <si>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</si>
  <si>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</si>
  <si>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</si>
  <si>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</si>
  <si>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</si>
  <si>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</si>
  <si>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</si>
  <si>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</si>
  <si>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</si>
  <si>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</si>
  <si>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</si>
  <si>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</si>
  <si>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</si>
  <si>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</si>
  <si>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</si>
  <si>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</si>
  <si>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</si>
  <si>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</si>
  <si>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</si>
  <si>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</si>
  <si>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</si>
  <si>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</si>
  <si>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</si>
  <si>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</si>
  <si>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</si>
  <si>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</si>
  <si>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</si>
  <si>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</si>
  <si>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</si>
  <si>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</si>
  <si>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</si>
  <si>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</si>
  <si>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</si>
  <si>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</si>
  <si>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</si>
  <si>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</si>
  <si>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</si>
  <si>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</si>
  <si>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</si>
  <si>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</si>
  <si>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</si>
  <si>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</si>
  <si>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</si>
  <si>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</si>
  <si>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</si>
  <si>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</si>
  <si>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</si>
  <si>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</si>
  <si>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</si>
  <si>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</si>
  <si>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</si>
  <si>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</si>
  <si>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</si>
  <si>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</si>
  <si>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</si>
  <si>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</si>
  <si>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</si>
  <si>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</si>
  <si>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</si>
  <si>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</si>
  <si>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</si>
  <si>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</si>
  <si>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</si>
  <si>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</si>
  <si>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</si>
  <si>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</si>
  <si>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</si>
  <si>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</si>
  <si>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</si>
  <si>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</si>
  <si>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</si>
  <si>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</si>
  <si>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</si>
  <si>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</si>
  <si>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</si>
  <si>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</si>
  <si>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</si>
  <si>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</si>
  <si>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</si>
  <si>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</si>
  <si>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</si>
  <si>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</si>
  <si>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</si>
  <si>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</si>
  <si>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</si>
  <si>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</si>
  <si>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</si>
  <si>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</si>
  <si>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</si>
  <si>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</si>
  <si>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</si>
  <si>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</si>
  <si>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</si>
  <si>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</si>
  <si>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</si>
  <si>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</si>
  <si>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</si>
  <si>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</si>
  <si>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</si>
  <si>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</si>
  <si>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</si>
  <si>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</si>
  <si>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</si>
  <si>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</si>
  <si>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</si>
  <si>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</si>
  <si>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</si>
  <si>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</si>
  <si>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</si>
  <si>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</si>
  <si>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</si>
  <si>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</si>
  <si>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</si>
  <si>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</si>
  <si>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</si>
  <si>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</si>
  <si>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</si>
  <si>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</si>
  <si>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</si>
  <si>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</si>
  <si>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</si>
  <si>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</si>
  <si>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</si>
  <si>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</si>
  <si>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</si>
  <si>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</si>
  <si>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</si>
  <si>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</si>
  <si>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</si>
  <si>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</si>
  <si>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</si>
  <si>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</si>
  <si>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</si>
  <si>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</si>
  <si>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</si>
  <si>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</si>
  <si>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</si>
  <si>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</si>
  <si>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</si>
  <si>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</si>
  <si>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</si>
  <si>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</si>
  <si>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</si>
  <si>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</si>
  <si>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</si>
  <si>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</si>
  <si>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</si>
  <si>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</si>
  <si>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</si>
  <si>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</si>
  <si>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</si>
  <si>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</si>
  <si>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</si>
  <si>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</si>
  <si>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</si>
  <si>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</si>
  <si>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</si>
  <si>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</si>
  <si>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</si>
  <si>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</si>
  <si>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</si>
  <si>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</si>
  <si>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</si>
  <si>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</si>
  <si>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</si>
  <si>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</si>
  <si>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</si>
  <si>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</si>
  <si>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</si>
  <si>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</si>
  <si>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</si>
  <si>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</si>
  <si>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</si>
  <si>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</si>
  <si>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</si>
  <si>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</si>
  <si>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</si>
  <si>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</si>
  <si>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</si>
  <si>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</si>
  <si>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</si>
  <si>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</si>
  <si>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</si>
  <si>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</si>
  <si>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</si>
  <si>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</si>
  <si>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</si>
  <si>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</si>
  <si>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</si>
  <si>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</si>
  <si>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</si>
  <si>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</si>
  <si>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</si>
  <si>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</si>
  <si>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</si>
  <si>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</si>
  <si>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</si>
  <si>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</si>
  <si>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</si>
  <si>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</si>
  <si>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</si>
  <si>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</si>
  <si>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</si>
  <si>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</si>
  <si>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</si>
  <si>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</si>
  <si>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</si>
  <si>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</si>
  <si>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</si>
  <si>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</si>
  <si>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</si>
  <si>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</si>
  <si>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</si>
  <si>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</si>
  <si>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</si>
  <si>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</si>
  <si>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</si>
  <si>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</si>
  <si>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</si>
  <si>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</si>
  <si>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</si>
  <si>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</si>
  <si>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</si>
  <si>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</si>
  <si>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</si>
  <si>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</si>
  <si>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</si>
  <si>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</si>
  <si>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</si>
  <si>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</si>
  <si>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</si>
  <si>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</si>
  <si>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</si>
  <si>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</si>
  <si>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</si>
  <si>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</si>
  <si>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</si>
  <si>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</si>
  <si>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</si>
  <si>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</si>
  <si>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</si>
  <si>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</si>
  <si>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</si>
  <si>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</si>
  <si>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</si>
  <si>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</si>
  <si>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</si>
  <si>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</si>
  <si>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</si>
  <si>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</si>
  <si>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</si>
  <si>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</si>
  <si>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</si>
  <si>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</si>
  <si>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</si>
  <si>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</si>
  <si>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</si>
  <si>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</si>
  <si>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</si>
  <si>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</si>
  <si>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</si>
  <si>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</si>
  <si>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</si>
  <si>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</si>
  <si>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</si>
  <si>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</si>
  <si>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</si>
  <si>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</si>
  <si>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</si>
  <si>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</si>
  <si>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</si>
  <si>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</si>
  <si>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</si>
  <si>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</si>
  <si>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</si>
  <si>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</si>
  <si>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</si>
  <si>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</si>
  <si>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</si>
  <si>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</si>
  <si>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</si>
  <si>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</si>
  <si>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</si>
  <si>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</si>
  <si>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</si>
  <si>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</si>
  <si>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</si>
  <si>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</si>
  <si>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</si>
  <si>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</si>
  <si>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</si>
  <si>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</si>
  <si>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</si>
  <si>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</si>
  <si>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</si>
  <si>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</si>
  <si>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</si>
  <si>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</si>
  <si>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</si>
  <si>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</si>
  <si>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</si>
  <si>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</si>
  <si>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</si>
  <si>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</si>
  <si>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</si>
  <si>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</si>
  <si>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</si>
  <si>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</si>
  <si>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</si>
  <si>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</si>
  <si>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</si>
  <si>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</si>
  <si>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</si>
  <si>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</si>
  <si>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</si>
  <si>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</si>
  <si>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</si>
  <si>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</si>
  <si>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</si>
  <si>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</si>
  <si>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</si>
  <si>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</si>
  <si>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</si>
  <si>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</si>
  <si>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</si>
  <si>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</si>
  <si>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</si>
  <si>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</si>
  <si>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</si>
  <si>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</si>
  <si>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</si>
  <si>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</si>
  <si>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</si>
  <si>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</si>
  <si>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</si>
  <si>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</si>
  <si>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</si>
  <si>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</si>
  <si>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</si>
  <si>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</si>
  <si>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</si>
  <si>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</si>
  <si>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</si>
  <si>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</si>
  <si>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</si>
  <si>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</si>
  <si>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</si>
  <si>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</si>
  <si>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</si>
  <si>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</si>
  <si>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</si>
  <si>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</si>
  <si>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</si>
  <si>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</si>
  <si>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</si>
  <si>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</si>
  <si>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</si>
  <si>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</si>
  <si>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</si>
  <si>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</si>
  <si>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</si>
  <si>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</si>
  <si>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</si>
  <si>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</si>
  <si>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</si>
  <si>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</si>
  <si>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</si>
  <si>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</si>
  <si>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</si>
  <si>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</si>
  <si>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</si>
  <si>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</si>
  <si>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</si>
  <si>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</si>
  <si>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</si>
  <si>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</si>
  <si>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</si>
  <si>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</si>
  <si>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</si>
  <si>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</si>
  <si>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</si>
  <si>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</si>
  <si>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</si>
  <si>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</si>
  <si>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</si>
  <si>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</si>
  <si>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</si>
  <si>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</si>
  <si>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</si>
  <si>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</si>
  <si>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</si>
  <si>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</si>
  <si>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</si>
  <si>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</si>
  <si>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</si>
  <si>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</si>
  <si>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</si>
  <si>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</si>
  <si>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</si>
  <si>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</si>
  <si>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</si>
  <si>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</si>
  <si>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</si>
  <si>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</si>
  <si>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</si>
  <si>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</si>
  <si>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</si>
  <si>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</si>
  <si>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</si>
  <si>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</si>
  <si>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</si>
  <si>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</si>
  <si>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</si>
  <si>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</si>
  <si>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</si>
  <si>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</si>
  <si>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</si>
  <si>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</si>
  <si>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</si>
  <si>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</si>
  <si>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</si>
  <si>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</si>
  <si>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</si>
  <si>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</si>
  <si>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</si>
  <si>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</si>
  <si>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</si>
  <si>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</si>
  <si>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</si>
  <si>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</si>
  <si>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</si>
  <si>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</si>
  <si>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</si>
  <si>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</si>
  <si>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</si>
  <si>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</si>
  <si>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</si>
  <si>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</si>
  <si>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</si>
  <si>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</si>
  <si>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</si>
  <si>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</si>
  <si>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</si>
  <si>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</si>
  <si>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</si>
  <si>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</si>
  <si>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</si>
  <si>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</si>
  <si>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</si>
  <si>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</si>
  <si>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</si>
  <si>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</si>
  <si>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</si>
  <si>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</si>
  <si>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</si>
  <si>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</si>
  <si>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</si>
  <si>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</si>
  <si>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</si>
  <si>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</si>
  <si>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</si>
  <si>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</si>
  <si>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</si>
  <si>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</si>
  <si>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</si>
  <si>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</si>
  <si>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</si>
  <si>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</si>
  <si>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</si>
  <si>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</si>
  <si>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</si>
  <si>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</si>
  <si>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</si>
  <si>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</si>
  <si>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</si>
  <si>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</si>
  <si>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</si>
  <si>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</si>
  <si>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</si>
  <si>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</si>
  <si>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</si>
  <si>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</si>
  <si>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</si>
  <si>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</si>
  <si>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</si>
  <si>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</si>
  <si>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</si>
  <si>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</si>
  <si>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</si>
  <si>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</si>
  <si>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</si>
  <si>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</si>
  <si>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</si>
  <si>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</si>
  <si>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</si>
  <si>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</si>
  <si>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</si>
  <si>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</si>
  <si>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</si>
  <si>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</si>
  <si>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</si>
  <si>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</si>
  <si>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</si>
  <si>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</si>
  <si>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</si>
  <si>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</si>
  <si>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</si>
  <si>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</si>
  <si>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</si>
  <si>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</si>
  <si>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</si>
  <si>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</si>
  <si>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</si>
  <si>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</si>
  <si>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</si>
  <si>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</si>
  <si>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</si>
  <si>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</si>
  <si>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</si>
  <si>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</si>
  <si>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</si>
  <si>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</si>
  <si>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</si>
  <si>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</si>
  <si>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</si>
  <si>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</si>
  <si>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</si>
  <si>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</si>
  <si>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</si>
  <si>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</si>
  <si>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</si>
  <si>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</si>
  <si>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</si>
  <si>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</si>
  <si>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</si>
  <si>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</si>
  <si>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</si>
  <si>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</si>
  <si>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</si>
  <si>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</si>
  <si>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</si>
  <si>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</si>
  <si>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</si>
  <si>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</si>
  <si>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</si>
  <si>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</si>
  <si>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</si>
  <si>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</si>
  <si>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</si>
  <si>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</si>
  <si>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</si>
  <si>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</si>
  <si>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</si>
  <si>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</si>
  <si>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</si>
  <si>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</si>
  <si>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</si>
  <si>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</si>
  <si>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</si>
  <si>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</si>
  <si>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</si>
  <si>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</si>
  <si>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</si>
  <si>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</si>
  <si>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</si>
  <si>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</si>
  <si>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</si>
  <si>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</si>
  <si>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</si>
  <si>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</si>
  <si>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</si>
  <si>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</si>
  <si>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</si>
  <si>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</si>
  <si>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</si>
  <si>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</si>
  <si>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</si>
  <si>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</si>
  <si>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</si>
  <si>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</si>
  <si>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</si>
  <si>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</si>
  <si>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</si>
  <si>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</si>
  <si>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</si>
  <si>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</si>
  <si>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</si>
  <si>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</si>
  <si>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</si>
  <si>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</si>
  <si>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</si>
  <si>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</si>
  <si>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</si>
  <si>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</si>
  <si>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</si>
  <si>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</si>
  <si>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</si>
  <si>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</si>
  <si>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</si>
  <si>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</si>
  <si>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</si>
  <si>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</si>
  <si>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</si>
  <si>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</si>
  <si>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</si>
  <si>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</si>
  <si>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</si>
  <si>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</si>
  <si>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</si>
  <si>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</si>
  <si>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</si>
  <si>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</si>
  <si>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</si>
  <si>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</si>
  <si>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</si>
  <si>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</si>
  <si>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</si>
  <si>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</si>
  <si>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</si>
  <si>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</si>
  <si>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</si>
  <si>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</si>
  <si>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</si>
  <si>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</si>
  <si>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</si>
  <si>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</si>
  <si>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</si>
  <si>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</si>
  <si>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</si>
  <si>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</si>
  <si>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</si>
  <si>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</si>
  <si>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</si>
  <si>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</si>
  <si>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</si>
  <si>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</si>
  <si>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</si>
  <si>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</si>
  <si>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</si>
  <si>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</si>
  <si>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</si>
  <si>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</si>
  <si>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</si>
  <si>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</si>
  <si>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</si>
  <si>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</si>
  <si>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</si>
  <si>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</si>
  <si>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</si>
  <si>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</si>
  <si>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</si>
  <si>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</si>
  <si>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</si>
  <si>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</si>
  <si>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</si>
  <si>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</si>
  <si>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</si>
  <si>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</si>
  <si>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</si>
  <si>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</si>
  <si>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</si>
  <si>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</si>
  <si>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</si>
  <si>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</si>
  <si>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</si>
  <si>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</si>
  <si>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</si>
  <si>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</si>
  <si>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</si>
  <si>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</si>
  <si>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</si>
  <si>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</si>
  <si>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</si>
  <si>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</si>
  <si>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</si>
  <si>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</si>
  <si>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</si>
  <si>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</si>
  <si>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</si>
  <si>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</si>
  <si>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</si>
  <si>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</si>
  <si>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</si>
  <si>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</si>
  <si>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</si>
  <si>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</si>
  <si>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</si>
  <si>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</si>
  <si>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</si>
  <si>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</si>
  <si>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</si>
  <si>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</si>
  <si>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</si>
  <si>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</si>
  <si>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</si>
  <si>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</si>
  <si>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</si>
  <si>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</si>
  <si>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</si>
  <si>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</si>
  <si>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</si>
  <si>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</si>
  <si>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</si>
  <si>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</si>
  <si>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</si>
  <si>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</si>
  <si>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</si>
  <si>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</si>
  <si>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</si>
  <si>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</si>
  <si>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</si>
  <si>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</si>
  <si>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</si>
  <si>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</si>
  <si>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</si>
  <si>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</si>
  <si>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</si>
  <si>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</si>
  <si>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</si>
  <si>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</si>
  <si>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</si>
  <si>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</si>
  <si>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</si>
  <si>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</si>
  <si>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</si>
  <si>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</si>
  <si>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</si>
  <si>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</si>
  <si>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</si>
  <si>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</si>
  <si>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</si>
  <si>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</si>
  <si>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</si>
  <si>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</si>
  <si>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</si>
  <si>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</si>
  <si>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</si>
  <si>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</si>
  <si>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</si>
  <si>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</si>
  <si>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</si>
  <si>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</si>
  <si>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</si>
  <si>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</si>
  <si>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</si>
  <si>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</si>
  <si>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</si>
  <si>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</si>
  <si>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</si>
  <si>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</si>
  <si>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</si>
  <si>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</si>
  <si>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</si>
  <si>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</si>
  <si>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</si>
  <si>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</si>
  <si>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</si>
  <si>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</si>
  <si>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</si>
  <si>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</si>
  <si>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</si>
  <si>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</si>
  <si>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</si>
  <si>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</si>
  <si>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</si>
  <si>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</si>
  <si>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</si>
  <si>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</si>
  <si>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</si>
  <si>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</si>
  <si>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</si>
  <si>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</si>
  <si>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</si>
  <si>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</si>
  <si>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</si>
  <si>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</si>
  <si>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</si>
  <si>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</si>
  <si>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</si>
  <si>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</si>
  <si>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</si>
  <si>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</si>
  <si>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</si>
  <si>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</si>
  <si>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</si>
  <si>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</si>
  <si>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</si>
  <si>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</si>
  <si>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</si>
  <si>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</si>
  <si>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</si>
  <si>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</si>
  <si>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</si>
  <si>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</si>
  <si>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</si>
  <si>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</si>
  <si>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</si>
  <si>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</si>
  <si>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</si>
  <si>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</si>
  <si>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</si>
  <si>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</si>
  <si>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</si>
  <si>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</si>
  <si>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</si>
  <si>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</si>
  <si>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</si>
  <si>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</si>
  <si>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</si>
  <si>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</si>
  <si>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</si>
  <si>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</si>
  <si>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</si>
  <si>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</si>
  <si>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</si>
  <si>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</si>
  <si>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</si>
  <si>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</si>
  <si>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</si>
  <si>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</si>
  <si>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</si>
  <si>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</si>
  <si>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</si>
  <si>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</si>
  <si>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</si>
  <si>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</si>
  <si>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</si>
  <si>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</si>
  <si>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</si>
  <si>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</si>
  <si>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</si>
  <si>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</si>
  <si>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</si>
  <si>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</si>
  <si>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</si>
  <si>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</si>
  <si>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</si>
  <si>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</si>
  <si>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</si>
  <si>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</si>
  <si>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</si>
  <si>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</si>
  <si>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</si>
  <si>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</si>
  <si>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</si>
  <si>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</si>
  <si>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</si>
  <si>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</si>
  <si>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</si>
  <si>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</si>
  <si>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</si>
  <si>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</si>
  <si>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</si>
  <si>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</si>
  <si>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</si>
  <si>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</si>
  <si>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</si>
  <si>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</si>
  <si>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</si>
  <si>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</si>
  <si>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</si>
  <si>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</si>
  <si>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</si>
  <si>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</si>
  <si>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</si>
  <si>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</si>
  <si>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</si>
  <si>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</si>
  <si>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</si>
  <si>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</si>
  <si>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</si>
  <si>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</si>
  <si>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</si>
  <si>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</si>
  <si>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</si>
  <si>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</si>
  <si>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</si>
  <si>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</si>
  <si>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</si>
  <si>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</si>
  <si>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</si>
  <si>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</si>
  <si>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</si>
  <si>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</si>
  <si>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</si>
  <si>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</si>
  <si>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</si>
  <si>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</si>
  <si>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</si>
  <si>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</si>
  <si>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</si>
  <si>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</si>
  <si>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</si>
  <si>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</si>
  <si>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</si>
  <si>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</si>
  <si>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</si>
  <si>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</si>
  <si>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</si>
  <si>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</si>
  <si>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</si>
  <si>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</si>
  <si>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</si>
  <si>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</si>
  <si>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</si>
  <si>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</si>
  <si>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</si>
  <si>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</si>
  <si>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</si>
  <si>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</si>
  <si>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</si>
  <si>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</si>
  <si>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</si>
  <si>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</si>
  <si>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</si>
  <si>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</si>
  <si>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</si>
  <si>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</si>
  <si>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</si>
  <si>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</si>
  <si>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</si>
  <si>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</si>
  <si>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</si>
  <si>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</si>
  <si>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</si>
  <si>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</si>
  <si>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</si>
  <si>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</si>
  <si>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</si>
  <si>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</si>
  <si>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</si>
  <si>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</si>
  <si>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</si>
  <si>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</si>
  <si>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</si>
  <si>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</si>
  <si>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</si>
  <si>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</si>
  <si>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</si>
  <si>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</si>
  <si>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</si>
  <si>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</si>
  <si>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</si>
  <si>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</si>
  <si>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</si>
  <si>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</si>
  <si>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</si>
  <si>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</si>
  <si>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</si>
  <si>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</si>
  <si>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</si>
  <si>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</si>
  <si>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</si>
  <si>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</si>
  <si>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</si>
  <si>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</si>
  <si>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</si>
  <si>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</si>
  <si>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</si>
  <si>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</si>
  <si>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</si>
  <si>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</si>
  <si>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</si>
  <si>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</si>
  <si>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</si>
  <si>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</si>
  <si>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</si>
  <si>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</si>
  <si>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</si>
  <si>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</si>
  <si>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</si>
  <si>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</si>
  <si>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</si>
  <si>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</si>
  <si>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</si>
  <si>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</si>
  <si>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</si>
  <si>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</si>
  <si>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</si>
  <si>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</si>
  <si>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</si>
  <si>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</si>
  <si>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</si>
  <si>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</si>
  <si>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</si>
  <si>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</si>
  <si>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</si>
  <si>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</si>
  <si>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</si>
  <si>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</si>
  <si>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</si>
  <si>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</si>
  <si>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</si>
  <si>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</si>
  <si>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</si>
  <si>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</si>
  <si>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</si>
  <si>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</si>
  <si>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</si>
  <si>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</si>
  <si>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</si>
  <si>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</si>
  <si>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</si>
  <si>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</si>
  <si>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</si>
  <si>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</si>
  <si>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</si>
  <si>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</si>
  <si>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</si>
  <si>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</si>
  <si>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</si>
  <si>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</si>
  <si>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</si>
  <si>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</si>
  <si>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</si>
  <si>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</si>
  <si>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</si>
  <si>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</si>
  <si>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</si>
  <si>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</si>
  <si>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</si>
  <si>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</si>
  <si>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</si>
  <si>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</si>
  <si>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</si>
  <si>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</si>
  <si>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</si>
  <si>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</si>
  <si>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</si>
  <si>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</si>
  <si>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</si>
  <si>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</si>
  <si>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</si>
  <si>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</si>
  <si>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</si>
  <si>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</si>
  <si>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</si>
  <si>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</si>
  <si>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</si>
  <si>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</si>
  <si>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</si>
  <si>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</si>
  <si>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</si>
  <si>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</si>
  <si>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</si>
  <si>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</si>
  <si>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</si>
  <si>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</si>
  <si>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</si>
  <si>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</si>
  <si>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</si>
  <si>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</si>
  <si>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</si>
  <si>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</si>
  <si>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</si>
  <si>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</si>
  <si>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</si>
  <si>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</si>
  <si>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</si>
  <si>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</si>
  <si>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</si>
  <si>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</si>
  <si>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</si>
  <si>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</si>
  <si>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</si>
  <si>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</si>
  <si>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</si>
  <si>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</si>
  <si>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</si>
  <si>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</si>
  <si>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</si>
  <si>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</si>
  <si>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</si>
  <si>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</si>
  <si>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</si>
  <si>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</si>
  <si>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</si>
  <si>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</si>
  <si>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</si>
  <si>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</si>
  <si>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</si>
  <si>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</si>
  <si>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</si>
  <si>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</si>
  <si>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</si>
  <si>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</si>
  <si>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</si>
  <si>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</si>
  <si>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</si>
  <si>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</si>
  <si>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</si>
  <si>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</si>
  <si>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</si>
  <si>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</si>
  <si>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</si>
  <si>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</si>
  <si>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</si>
  <si>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</si>
  <si>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</si>
  <si>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</si>
  <si>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</si>
  <si>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</si>
  <si>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</si>
  <si>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</si>
  <si>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</si>
  <si>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</si>
  <si>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</si>
  <si>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</si>
  <si>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</si>
  <si>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</si>
  <si>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</si>
  <si>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</si>
  <si>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</si>
  <si>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</si>
  <si>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</si>
  <si>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</si>
  <si>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</si>
  <si>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</si>
  <si>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</si>
  <si>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</si>
  <si>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</si>
  <si>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</si>
  <si>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</si>
  <si>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</si>
  <si>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</si>
  <si>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</si>
  <si>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</si>
  <si>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</si>
  <si>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</si>
  <si>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</si>
  <si>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</si>
  <si>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</si>
  <si>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</si>
  <si>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</si>
  <si>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</si>
  <si>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</si>
  <si>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</si>
  <si>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</si>
  <si>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</si>
  <si>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</si>
  <si>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</si>
  <si>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</si>
  <si>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</si>
  <si>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</si>
  <si>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</si>
  <si>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</si>
  <si>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</si>
  <si>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</si>
  <si>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</si>
  <si>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</si>
  <si>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</si>
  <si>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</si>
  <si>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</si>
  <si>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</si>
  <si>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</si>
  <si>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</si>
  <si>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</si>
  <si>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</si>
  <si>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</si>
  <si>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</si>
  <si>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</si>
  <si>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</si>
  <si>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</si>
  <si>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</si>
  <si>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</si>
  <si>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</si>
  <si>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</si>
  <si>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</si>
  <si>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</si>
  <si>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</si>
  <si>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</si>
  <si>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</si>
  <si>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</si>
  <si>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</si>
  <si>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</si>
  <si>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</si>
  <si>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</si>
  <si>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</si>
  <si>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</si>
  <si>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</si>
  <si>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</si>
  <si>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</si>
  <si>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</si>
  <si>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</si>
  <si>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</si>
  <si>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</si>
  <si>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</si>
  <si>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</si>
  <si>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</si>
  <si>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</si>
  <si>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</si>
  <si>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</si>
  <si>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</si>
  <si>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</si>
  <si>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</si>
  <si>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</si>
  <si>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</si>
  <si>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</si>
  <si>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</si>
  <si>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</si>
  <si>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</si>
  <si>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</si>
  <si>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</si>
  <si>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</si>
  <si>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</si>
  <si>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</si>
  <si>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</si>
  <si>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</si>
  <si>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</si>
  <si>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</si>
  <si>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</si>
  <si>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</si>
  <si>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</si>
  <si>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</si>
  <si>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</si>
  <si>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</si>
  <si>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</si>
  <si>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</si>
  <si>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</si>
  <si>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</si>
  <si>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</si>
  <si>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</si>
  <si>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</si>
  <si>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</si>
  <si>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</si>
  <si>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</si>
  <si>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</si>
  <si>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</si>
  <si>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</si>
  <si>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</si>
  <si>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</si>
  <si>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</si>
  <si>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</si>
  <si>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</si>
  <si>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</si>
  <si>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</si>
  <si>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</si>
  <si>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</si>
  <si>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</si>
  <si>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</si>
  <si>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</si>
  <si>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</si>
  <si>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</si>
  <si>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</si>
  <si>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</si>
  <si>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</si>
  <si>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</si>
  <si>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</si>
  <si>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</si>
  <si>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</si>
  <si>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</si>
  <si>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</si>
  <si>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</si>
  <si>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</si>
  <si>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</si>
  <si>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</si>
  <si>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</si>
  <si>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</si>
  <si>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</si>
  <si>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</si>
  <si>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</si>
  <si>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</si>
  <si>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</si>
  <si>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</si>
  <si>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</si>
  <si>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</si>
  <si>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</si>
  <si>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</si>
  <si>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</si>
  <si>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</si>
  <si>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</si>
  <si>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</si>
  <si>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</si>
  <si>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</si>
  <si>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</si>
  <si>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</si>
  <si>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</si>
  <si>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</si>
  <si>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</si>
  <si>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</si>
  <si>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</si>
  <si>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</si>
  <si>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</si>
  <si>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</si>
  <si>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</si>
  <si>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</si>
  <si>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</si>
  <si>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</si>
  <si>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</si>
  <si>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</si>
  <si>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</si>
  <si>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</si>
  <si>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</si>
  <si>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</si>
  <si>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</si>
  <si>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</si>
  <si>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</si>
  <si>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</si>
  <si>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</si>
  <si>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</si>
  <si>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</si>
  <si>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</si>
  <si>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</si>
  <si>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</si>
  <si>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</si>
  <si>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</si>
  <si>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</si>
  <si>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</si>
  <si>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</si>
  <si>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</si>
  <si>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</si>
  <si>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</si>
  <si>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</si>
  <si>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</si>
  <si>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</si>
  <si>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</si>
  <si>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</si>
  <si>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</si>
  <si>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</si>
  <si>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</si>
  <si>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</si>
  <si>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</si>
  <si>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</si>
  <si>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</si>
  <si>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</si>
  <si>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</si>
  <si>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</si>
  <si>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</si>
  <si>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</si>
  <si>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</si>
  <si>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</si>
  <si>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</si>
  <si>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</si>
  <si>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</si>
  <si>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</si>
  <si>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</si>
  <si>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</si>
  <si>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</si>
  <si>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</si>
  <si>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</si>
  <si>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</si>
  <si>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</si>
  <si>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</si>
  <si>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</si>
  <si>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</si>
  <si>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</si>
  <si>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</si>
  <si>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</si>
  <si>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</si>
  <si>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</si>
  <si>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</si>
  <si>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</si>
  <si>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</si>
  <si>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</si>
  <si>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</si>
  <si>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</si>
  <si>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</si>
  <si>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</si>
  <si>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</si>
  <si>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</si>
  <si>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</si>
  <si>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</si>
  <si>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</si>
  <si>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</si>
  <si>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</si>
  <si>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</si>
  <si>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</si>
  <si>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</si>
  <si>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</si>
  <si>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</si>
  <si>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</si>
  <si>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</si>
  <si>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</si>
  <si>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</si>
  <si>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</si>
  <si>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</si>
  <si>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</si>
  <si>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</si>
  <si>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</si>
  <si>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</si>
  <si>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</si>
  <si>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</si>
  <si>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</si>
  <si>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</si>
  <si>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</si>
  <si>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</si>
  <si>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</si>
  <si>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</si>
  <si>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</si>
  <si>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</si>
  <si>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</si>
  <si>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</si>
  <si>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</si>
  <si>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</si>
  <si>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</si>
  <si>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</si>
  <si>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</si>
  <si>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</si>
  <si>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</si>
  <si>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</si>
  <si>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</si>
  <si>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</si>
  <si>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</si>
  <si>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</si>
  <si>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</si>
  <si>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</si>
  <si>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</si>
  <si>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</si>
  <si>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</si>
  <si>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</si>
  <si>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</si>
  <si>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</si>
  <si>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</si>
  <si>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</si>
  <si>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</si>
  <si>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</si>
  <si>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</si>
  <si>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</si>
  <si>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</si>
  <si>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</si>
  <si>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</si>
  <si>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</si>
  <si>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</si>
  <si>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</si>
  <si>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</si>
  <si>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</si>
  <si>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</si>
  <si>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</si>
  <si>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</si>
  <si>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</si>
  <si>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</si>
  <si>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</si>
  <si>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</si>
  <si>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</si>
  <si>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</si>
  <si>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</si>
  <si>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</si>
  <si>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</si>
  <si>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</si>
  <si>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</si>
  <si>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</si>
  <si>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</si>
  <si>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</si>
  <si>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</si>
  <si>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</si>
  <si>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</si>
  <si>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</si>
  <si>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</si>
  <si>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</si>
  <si>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</si>
  <si>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</si>
  <si>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</si>
  <si>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</si>
  <si>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</si>
  <si>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</si>
  <si>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</si>
  <si>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</si>
  <si>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</si>
  <si>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</si>
  <si>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</si>
  <si>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</si>
  <si>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</si>
  <si>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</si>
  <si>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</si>
  <si>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</si>
  <si>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</si>
  <si>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</si>
  <si>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</si>
  <si>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</si>
  <si>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</si>
  <si>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</si>
  <si>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</si>
  <si>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</si>
  <si>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</si>
  <si>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</si>
  <si>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</si>
  <si>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</si>
  <si>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</si>
  <si>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</si>
  <si>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</si>
  <si>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</si>
  <si>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</si>
  <si>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</si>
  <si>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</si>
  <si>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</si>
  <si>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</si>
  <si>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</si>
  <si>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</si>
  <si>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</si>
  <si>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</si>
  <si>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</si>
  <si>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</si>
  <si>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</si>
  <si>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</si>
  <si>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</si>
  <si>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</si>
  <si>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</si>
  <si>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</si>
  <si>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</si>
  <si>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</si>
  <si>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</si>
  <si>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</si>
  <si>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</si>
  <si>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</si>
  <si>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</si>
  <si>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</si>
  <si>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</si>
  <si>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</si>
  <si>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</si>
  <si>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</si>
  <si>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</si>
  <si>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</si>
  <si>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</si>
  <si>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</si>
  <si>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</si>
  <si>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</si>
  <si>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</si>
  <si>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</si>
  <si>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</si>
  <si>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</si>
  <si>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</si>
  <si>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</si>
  <si>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</si>
  <si>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</si>
  <si>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</si>
  <si>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</si>
  <si>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</si>
  <si>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</si>
  <si>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</si>
  <si>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</si>
  <si>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</si>
  <si>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</si>
  <si>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</si>
  <si>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</si>
  <si>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</si>
  <si>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</si>
  <si>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</si>
  <si>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</si>
  <si>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</si>
  <si>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</si>
  <si>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</si>
  <si>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</si>
  <si>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</si>
  <si>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</si>
  <si>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</si>
  <si>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</si>
  <si>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</si>
  <si>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</si>
  <si>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</si>
  <si>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</si>
  <si>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</si>
  <si>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</si>
  <si>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</si>
  <si>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</si>
  <si>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</si>
  <si>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</si>
  <si>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</si>
  <si>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</si>
  <si>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</si>
  <si>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</si>
  <si>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</si>
  <si>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</si>
  <si>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</si>
  <si>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</si>
  <si>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</si>
  <si>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</si>
  <si>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</si>
  <si>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</si>
  <si>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</si>
  <si>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</si>
  <si>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</si>
  <si>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</si>
  <si>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</si>
  <si>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</si>
  <si>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</si>
  <si>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</si>
  <si>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</si>
  <si>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</si>
  <si>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</si>
  <si>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</si>
  <si>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</si>
  <si>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</si>
  <si>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</si>
  <si>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</si>
  <si>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</si>
  <si>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</si>
  <si>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</si>
  <si>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</si>
  <si>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</si>
  <si>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</si>
  <si>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</si>
  <si>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</si>
  <si>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</si>
  <si>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</si>
  <si>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</si>
  <si>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</si>
  <si>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</si>
  <si>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</si>
  <si>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</si>
  <si>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</si>
  <si>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</si>
  <si>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</si>
  <si>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</si>
  <si>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</si>
  <si>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</si>
  <si>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</si>
  <si>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</si>
  <si>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</si>
  <si>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</si>
  <si>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</si>
  <si>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</si>
  <si>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</si>
  <si>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</si>
  <si>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</si>
  <si>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</si>
  <si>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</si>
  <si>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</si>
  <si>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</si>
  <si>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</si>
  <si>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</si>
  <si>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</si>
  <si>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</si>
  <si>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</si>
  <si>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</si>
  <si>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</si>
  <si>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</si>
  <si>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</si>
  <si>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</si>
  <si>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</si>
  <si>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</si>
  <si>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</si>
  <si>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</si>
  <si>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</si>
  <si>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</si>
  <si>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</si>
  <si>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</si>
  <si>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</si>
  <si>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</si>
  <si>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</si>
  <si>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</si>
  <si>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</si>
  <si>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</si>
  <si>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</si>
  <si>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</si>
  <si>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</si>
  <si>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</si>
  <si>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</si>
  <si>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</si>
  <si>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</si>
  <si>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</si>
  <si>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</si>
  <si>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</si>
  <si>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</si>
  <si>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</si>
  <si>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</si>
  <si>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</si>
  <si>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</si>
  <si>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</si>
  <si>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</si>
  <si>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</si>
  <si>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</si>
  <si>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</si>
  <si>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</si>
  <si>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</si>
  <si>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</si>
  <si>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</si>
  <si>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</si>
  <si>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</si>
  <si>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</si>
  <si>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</si>
  <si>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</si>
  <si>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</si>
  <si>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</si>
  <si>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</si>
  <si>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</si>
  <si>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</si>
  <si>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</si>
  <si>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</si>
  <si>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</si>
  <si>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</si>
  <si>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</si>
  <si>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</si>
  <si>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</si>
  <si>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</si>
  <si>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</si>
  <si>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</si>
  <si>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</si>
  <si>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</si>
  <si>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</si>
  <si>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</si>
  <si>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</si>
  <si>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</si>
  <si>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</si>
  <si>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</si>
  <si>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</si>
  <si>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</si>
  <si>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</si>
  <si>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</si>
  <si>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</si>
  <si>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</si>
  <si>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</si>
  <si>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</si>
  <si>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</si>
  <si>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</si>
  <si>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</si>
  <si>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</si>
  <si>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</si>
  <si>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</si>
  <si>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</si>
  <si>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</si>
  <si>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</si>
  <si>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</si>
  <si>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</si>
  <si>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</si>
  <si>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</si>
  <si>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</si>
  <si>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</si>
  <si>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</si>
  <si>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</si>
  <si>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</si>
  <si>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</si>
  <si>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</si>
  <si>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</si>
  <si>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</si>
  <si>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</si>
  <si>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</si>
  <si>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</si>
  <si>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</si>
  <si>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</si>
  <si>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</si>
  <si>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</si>
  <si>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</si>
  <si>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</si>
  <si>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</si>
  <si>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</si>
  <si>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</si>
  <si>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</si>
  <si>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</si>
  <si>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</si>
  <si>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</si>
  <si>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</si>
  <si>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</si>
  <si>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</si>
  <si>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</si>
  <si>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</si>
  <si>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</si>
  <si>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</si>
  <si>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</si>
  <si>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</si>
  <si>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</si>
  <si>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</si>
  <si>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</si>
  <si>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</si>
  <si>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</si>
  <si>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</si>
  <si>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</si>
  <si>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</si>
  <si>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</si>
  <si>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</si>
  <si>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</si>
  <si>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</si>
  <si>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</si>
  <si>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</si>
  <si>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</si>
  <si>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</si>
  <si>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</si>
  <si>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</si>
  <si>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</si>
  <si>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</si>
  <si>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</si>
  <si>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</si>
  <si>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</si>
  <si>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</si>
  <si>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</si>
  <si>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</si>
  <si>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</si>
  <si>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</si>
  <si>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</si>
  <si>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</si>
  <si>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</si>
  <si>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</si>
  <si>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</si>
  <si>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</si>
  <si>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</si>
  <si>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</si>
  <si>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</si>
  <si>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</si>
  <si>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</si>
  <si>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</si>
  <si>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</si>
  <si>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</si>
  <si>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</si>
  <si>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</si>
  <si>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</si>
  <si>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</si>
  <si>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</si>
  <si>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</si>
  <si>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</si>
  <si>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</si>
  <si>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</si>
  <si>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</si>
  <si>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</si>
  <si>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</si>
  <si>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</si>
  <si>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</si>
  <si>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</si>
  <si>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</si>
  <si>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</si>
  <si>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</si>
  <si>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</si>
  <si>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</si>
  <si>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</si>
  <si>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</si>
  <si>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</si>
  <si>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</si>
  <si>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</si>
  <si>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</si>
  <si>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</si>
  <si>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</si>
  <si>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</si>
  <si>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</si>
  <si>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</si>
  <si>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</si>
  <si>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</si>
  <si>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</si>
  <si>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</si>
  <si>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</si>
  <si>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</si>
  <si>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</si>
  <si>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</si>
  <si>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</si>
  <si>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</si>
  <si>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</si>
  <si>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</si>
  <si>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</si>
  <si>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</si>
  <si>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</si>
  <si>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</si>
  <si>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</si>
  <si>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</si>
  <si>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</si>
  <si>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</si>
  <si>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</si>
  <si>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</si>
  <si>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</si>
  <si>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</si>
  <si>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</si>
  <si>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</si>
  <si>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</si>
  <si>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</si>
  <si>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</si>
  <si>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</si>
  <si>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</si>
  <si>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</si>
  <si>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</si>
  <si>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</si>
  <si>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</si>
  <si>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</si>
  <si>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</si>
  <si>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</si>
  <si>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</si>
  <si>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</si>
  <si>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</si>
  <si>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</si>
  <si>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</si>
  <si>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</si>
  <si>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</si>
  <si>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</si>
  <si>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</si>
  <si>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</si>
  <si>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</si>
  <si>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</si>
  <si>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</si>
  <si>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</si>
  <si>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</si>
  <si>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</si>
  <si>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</si>
  <si>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</si>
  <si>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</si>
  <si>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</si>
  <si>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</si>
  <si>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</si>
  <si>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</si>
  <si>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</si>
  <si>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</si>
  <si>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</si>
  <si>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</si>
  <si>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</si>
  <si>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</si>
  <si>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</si>
  <si>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</si>
  <si>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</si>
  <si>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</si>
  <si>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</si>
  <si>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</si>
  <si>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</si>
  <si>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</si>
  <si>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</si>
  <si>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</si>
  <si>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</si>
  <si>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</si>
  <si>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</si>
  <si>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</si>
  <si>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</si>
  <si>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</si>
  <si>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</si>
  <si>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</si>
  <si>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</si>
  <si>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</si>
  <si>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</si>
  <si>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</si>
  <si>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</si>
  <si>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</si>
  <si>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</si>
  <si>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</si>
  <si>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</si>
  <si>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</si>
  <si>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</si>
  <si>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</si>
  <si>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</si>
  <si>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</si>
  <si>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</si>
  <si>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</si>
  <si>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</si>
  <si>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</si>
  <si>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</si>
  <si>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</si>
  <si>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</si>
  <si>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</si>
  <si>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</si>
  <si>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</si>
  <si>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</si>
  <si>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</si>
  <si>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</si>
  <si>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</si>
  <si>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</si>
  <si>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</si>
  <si>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</si>
  <si>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</si>
  <si>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</si>
  <si>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</si>
  <si>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</si>
  <si>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</si>
  <si>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</si>
  <si>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</si>
  <si>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</si>
  <si>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</si>
  <si>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</si>
  <si>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</si>
  <si>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</si>
  <si>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</si>
  <si>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</si>
  <si>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</si>
  <si>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</si>
  <si>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</si>
  <si>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</si>
  <si>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</si>
  <si>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</si>
  <si>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</si>
  <si>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</si>
  <si>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</si>
  <si>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</si>
  <si>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</si>
  <si>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</si>
  <si>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</si>
  <si>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</si>
  <si>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</si>
  <si>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</si>
  <si>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</si>
  <si>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</si>
  <si>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</si>
  <si>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</si>
  <si>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</si>
  <si>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</si>
  <si>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</si>
  <si>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</si>
  <si>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</si>
  <si>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</si>
  <si>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</si>
  <si>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</si>
  <si>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</si>
  <si>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</si>
  <si>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</si>
  <si>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</si>
  <si>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</si>
  <si>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</si>
  <si>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</si>
  <si>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</si>
  <si>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</si>
  <si>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</si>
  <si>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</si>
  <si>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</si>
  <si>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</si>
  <si>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</si>
  <si>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</si>
  <si>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</si>
  <si>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</si>
  <si>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</si>
  <si>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</si>
  <si>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</si>
  <si>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</si>
  <si>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</si>
  <si>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</si>
  <si>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</si>
  <si>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</si>
  <si>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</si>
  <si>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</si>
  <si>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</si>
  <si>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</si>
  <si>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</si>
  <si>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</si>
  <si>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</si>
  <si>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</si>
  <si>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</si>
  <si>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</si>
  <si>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</si>
  <si>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</si>
  <si>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</si>
  <si>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</si>
  <si>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</si>
  <si>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</si>
  <si>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</si>
  <si>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</si>
  <si>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</si>
  <si>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</si>
  <si>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</si>
  <si>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</si>
  <si>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</si>
  <si>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</si>
  <si>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</si>
  <si>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</si>
  <si>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</si>
  <si>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</si>
  <si>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</si>
  <si>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</si>
  <si>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</si>
  <si>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</si>
  <si>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</si>
  <si>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</si>
  <si>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</si>
  <si>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</si>
  <si>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</si>
  <si>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</si>
  <si>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</si>
  <si>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</si>
  <si>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</si>
  <si>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</si>
  <si>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</si>
  <si>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</si>
  <si>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</si>
  <si>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</si>
  <si>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</si>
  <si>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</si>
  <si>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</si>
  <si>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</si>
  <si>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</si>
  <si>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</si>
  <si>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</si>
  <si>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</si>
  <si>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</si>
  <si>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</si>
  <si>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</si>
  <si>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</si>
  <si>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</si>
  <si>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</si>
  <si>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</si>
  <si>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</si>
  <si>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</si>
  <si>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</si>
  <si>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</si>
  <si>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</si>
  <si>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</si>
  <si>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</si>
  <si>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</si>
  <si>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</si>
  <si>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</si>
  <si>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</si>
  <si>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</si>
  <si>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</si>
  <si>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</si>
  <si>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</si>
  <si>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</si>
  <si>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</si>
  <si>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</si>
  <si>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</si>
  <si>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</si>
  <si>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</si>
  <si>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</si>
  <si>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</si>
  <si>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</si>
  <si>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</si>
  <si>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</si>
  <si>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</si>
  <si>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</si>
  <si>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</si>
  <si>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</si>
  <si>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</si>
  <si>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</si>
  <si>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</si>
  <si>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</si>
  <si>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</si>
  <si>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</si>
  <si>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</si>
  <si>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</si>
  <si>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</si>
  <si>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</si>
  <si>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</si>
  <si>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</si>
  <si>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</si>
  <si>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</si>
  <si>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</si>
  <si>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</si>
  <si>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</si>
  <si>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</si>
  <si>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</si>
  <si>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</si>
  <si>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</si>
  <si>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</si>
  <si>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</si>
  <si>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</si>
  <si>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</si>
  <si>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</si>
  <si>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</si>
  <si>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</si>
  <si>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</si>
  <si>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</si>
  <si>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</si>
  <si>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</si>
  <si>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</si>
  <si>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</si>
  <si>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</si>
  <si>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</si>
  <si>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</si>
  <si>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</si>
  <si>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</si>
  <si>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</si>
  <si>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</si>
  <si>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</si>
  <si>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</si>
  <si>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</si>
  <si>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</si>
  <si>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</si>
  <si>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</si>
  <si>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</si>
  <si>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</si>
  <si>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</si>
  <si>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</si>
  <si>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</si>
  <si>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</si>
  <si>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</si>
  <si>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</si>
  <si>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</si>
  <si>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</si>
  <si>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</si>
  <si>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</si>
  <si>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</si>
  <si>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</si>
  <si>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</si>
  <si>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</si>
  <si>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</si>
  <si>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</si>
  <si>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</si>
  <si>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</si>
  <si>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</si>
  <si>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</si>
  <si>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</si>
  <si>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</si>
  <si>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</si>
  <si>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</si>
  <si>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</si>
  <si>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</si>
  <si>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</si>
  <si>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</si>
  <si>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</si>
  <si>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</si>
  <si>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</si>
  <si>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</si>
  <si>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</si>
  <si>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</si>
  <si>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</si>
  <si>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</si>
  <si>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</si>
  <si>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</si>
  <si>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</si>
  <si>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</si>
  <si>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</si>
  <si>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</si>
  <si>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</si>
  <si>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</si>
  <si>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</si>
  <si>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</si>
  <si>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</si>
  <si>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</si>
  <si>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</si>
  <si>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</si>
  <si>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</si>
  <si>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</si>
  <si>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</si>
  <si>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</si>
  <si>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</si>
  <si>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</si>
  <si>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</si>
  <si>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</si>
  <si>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</si>
  <si>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</si>
  <si>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</si>
  <si>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</si>
  <si>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</si>
  <si>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</si>
  <si>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</si>
  <si>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</si>
  <si>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</si>
  <si>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</si>
  <si>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</si>
  <si>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</si>
  <si>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</si>
  <si>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</si>
  <si>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</si>
  <si>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</si>
  <si>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</si>
  <si>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</si>
  <si>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</si>
  <si>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</si>
  <si>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</si>
  <si>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</si>
  <si>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</si>
  <si>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</si>
  <si>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</si>
  <si>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</si>
  <si>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</si>
  <si>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</si>
  <si>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</si>
  <si>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</si>
  <si>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</si>
  <si>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</si>
  <si>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</si>
  <si>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</si>
  <si>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</si>
  <si>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</si>
  <si>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</si>
  <si>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</si>
  <si>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</si>
  <si>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</si>
  <si>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</si>
  <si>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</si>
  <si>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</si>
  <si>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</si>
  <si>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</si>
  <si>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</si>
  <si>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</si>
  <si>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</si>
  <si>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</si>
  <si>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</si>
  <si>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</si>
  <si>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</si>
  <si>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</si>
  <si>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</si>
  <si>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</si>
  <si>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</si>
  <si>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</si>
  <si>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</si>
  <si>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</si>
  <si>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</si>
  <si>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</si>
  <si>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</si>
  <si>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</si>
  <si>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</si>
  <si>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</si>
  <si>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</si>
  <si>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</si>
  <si>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</si>
  <si>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</si>
  <si>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</si>
  <si>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</si>
  <si>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</si>
  <si>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</si>
  <si>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</si>
  <si>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</si>
  <si>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</si>
  <si>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</si>
  <si>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</si>
  <si>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</si>
  <si>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</si>
  <si>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</si>
  <si>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</si>
  <si>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</si>
  <si>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</si>
  <si>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</si>
  <si>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</si>
  <si>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</si>
  <si>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</si>
  <si>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</si>
  <si>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</si>
  <si>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</si>
  <si>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</si>
  <si>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</si>
  <si>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</si>
  <si>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</si>
  <si>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</si>
  <si>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</si>
  <si>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</si>
  <si>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</si>
  <si>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</si>
  <si>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</si>
  <si>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</si>
  <si>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</si>
  <si>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</si>
  <si>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</si>
  <si>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</si>
  <si>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</si>
  <si>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</si>
  <si>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</si>
  <si>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</si>
  <si>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</si>
  <si>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</si>
  <si>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</si>
  <si>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</si>
  <si>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</si>
  <si>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</si>
  <si>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</si>
  <si>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</si>
  <si>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</si>
  <si>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</si>
  <si>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</si>
  <si>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</si>
  <si>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</si>
  <si>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</si>
  <si>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</si>
  <si>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</si>
  <si>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</si>
  <si>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</si>
  <si>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</si>
  <si>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</si>
  <si>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</si>
  <si>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</si>
  <si>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</si>
  <si>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</si>
  <si>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</si>
  <si>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</si>
  <si>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</si>
  <si>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</si>
  <si>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</si>
  <si>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</si>
  <si>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</si>
  <si>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</si>
  <si>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</si>
  <si>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</si>
  <si>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</si>
  <si>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</si>
  <si>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</si>
  <si>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</si>
  <si>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</si>
  <si>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</si>
  <si>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</si>
  <si>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</si>
  <si>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</si>
  <si>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</si>
  <si>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</si>
  <si>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</si>
  <si>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</si>
  <si>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</si>
  <si>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</si>
  <si>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</si>
  <si>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</si>
  <si>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</si>
  <si>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</si>
  <si>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</si>
  <si>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</si>
  <si>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</si>
  <si>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</si>
  <si>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</si>
  <si>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</si>
  <si>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</si>
  <si>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</si>
  <si>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</si>
  <si>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</si>
  <si>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</si>
  <si>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</si>
  <si>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</si>
  <si>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</si>
  <si>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</si>
  <si>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</si>
  <si>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</si>
  <si>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</si>
  <si>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</si>
  <si>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</si>
  <si>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</si>
  <si>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</si>
  <si>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</si>
  <si>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</si>
  <si>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</si>
  <si>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</si>
  <si>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</si>
  <si>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</si>
  <si>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</si>
  <si>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</si>
  <si>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</si>
  <si>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</si>
  <si>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</si>
  <si>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</si>
  <si>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</si>
  <si>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</si>
  <si>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</si>
  <si>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</si>
  <si>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</si>
  <si>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</si>
  <si>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</si>
  <si>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</si>
  <si>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</si>
  <si>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</si>
  <si>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</si>
  <si>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</si>
  <si>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</si>
  <si>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</si>
  <si>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</si>
  <si>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</si>
  <si>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</si>
  <si>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</si>
  <si>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</si>
  <si>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</si>
  <si>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</si>
  <si>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</si>
  <si>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</si>
  <si>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</si>
  <si>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</si>
  <si>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</si>
  <si>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</si>
  <si>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</si>
  <si>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</si>
  <si>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</si>
  <si>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</si>
  <si>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</si>
  <si>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</si>
  <si>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</si>
  <si>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</si>
  <si>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</si>
  <si>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</si>
  <si>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</si>
  <si>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</si>
  <si>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</si>
  <si>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</si>
  <si>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</si>
  <si>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</si>
  <si>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</si>
  <si>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</si>
  <si>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</si>
  <si>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</si>
  <si>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</si>
  <si>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</si>
  <si>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</si>
  <si>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</si>
  <si>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</si>
  <si>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</si>
  <si>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</si>
  <si>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</si>
  <si>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</si>
  <si>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</si>
  <si>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</si>
  <si>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</si>
  <si>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</si>
  <si>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</si>
  <si>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</si>
  <si>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</si>
  <si>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</si>
  <si>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</si>
  <si>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</si>
  <si>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</si>
  <si>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</si>
  <si>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</si>
  <si>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</si>
  <si>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</si>
  <si>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</si>
  <si>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</si>
  <si>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</si>
  <si>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</si>
  <si>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</si>
  <si>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</si>
  <si>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</si>
  <si>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</si>
  <si>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</si>
  <si>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</si>
  <si>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</si>
  <si>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</si>
  <si>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</si>
  <si>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</si>
  <si>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</si>
  <si>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</si>
  <si>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</si>
  <si>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</si>
  <si>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</si>
  <si>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</si>
  <si>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</si>
  <si>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</si>
  <si>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</si>
  <si>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</si>
  <si>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</si>
  <si>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</si>
  <si>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</si>
  <si>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</si>
  <si>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</si>
  <si>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</si>
  <si>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</si>
  <si>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</si>
  <si>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</si>
  <si>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</si>
  <si>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</si>
  <si>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</si>
  <si>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</si>
  <si>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</si>
  <si>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</si>
  <si>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</si>
  <si>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</si>
  <si>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</si>
  <si>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</si>
  <si>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</si>
  <si>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</si>
  <si>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</si>
  <si>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</si>
  <si>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</si>
  <si>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</si>
  <si>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</si>
  <si>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</si>
  <si>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</si>
  <si>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</si>
  <si>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</si>
  <si>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</si>
  <si>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</si>
  <si>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</si>
  <si>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</si>
  <si>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</si>
  <si>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</si>
  <si>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</si>
  <si>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</si>
  <si>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</si>
  <si>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</si>
  <si>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</si>
  <si>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</si>
  <si>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</si>
  <si>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</si>
  <si>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</si>
  <si>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</si>
  <si>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</si>
  <si>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</si>
  <si>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</si>
  <si>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</si>
  <si>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</si>
  <si>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</si>
  <si>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</si>
  <si>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</si>
  <si>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</si>
  <si>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</si>
  <si>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</si>
  <si>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</si>
  <si>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</si>
  <si>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</si>
  <si>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</si>
  <si>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</si>
  <si>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</si>
  <si>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</si>
  <si>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</si>
  <si>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</si>
  <si>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</si>
  <si>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</si>
  <si>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</si>
  <si>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</si>
  <si>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</si>
  <si>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</si>
  <si>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</si>
  <si>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</si>
  <si>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</si>
  <si>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</si>
  <si>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</si>
  <si>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</si>
  <si>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</si>
  <si>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</si>
  <si>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</si>
  <si>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</si>
  <si>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</si>
  <si>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</si>
  <si>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</si>
  <si>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</si>
  <si>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</si>
  <si>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</si>
  <si>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</si>
  <si>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</si>
  <si>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</si>
  <si>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</si>
  <si>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</si>
  <si>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</si>
  <si>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</si>
  <si>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</si>
  <si>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</si>
  <si>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</si>
  <si>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</si>
  <si>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</si>
  <si>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</si>
  <si>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</si>
  <si>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</si>
  <si>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</si>
  <si>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</si>
  <si>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</si>
  <si>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</si>
  <si>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</si>
  <si>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</si>
  <si>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</si>
  <si>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</si>
  <si>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</si>
  <si>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</si>
  <si>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</si>
  <si>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</si>
  <si>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</si>
  <si>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</si>
  <si>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</si>
  <si>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</si>
  <si>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</si>
  <si>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</si>
  <si>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</si>
  <si>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</si>
  <si>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</si>
  <si>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</si>
  <si>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</si>
  <si>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</si>
  <si>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</si>
  <si>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</si>
  <si>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</si>
  <si>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</si>
  <si>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</si>
  <si>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</si>
  <si>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</si>
  <si>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</si>
  <si>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</si>
  <si>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</si>
  <si>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</si>
  <si>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</si>
  <si>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</si>
  <si>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</si>
  <si>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</si>
  <si>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</si>
  <si>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</si>
  <si>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</si>
  <si>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</si>
  <si>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</si>
  <si>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</si>
  <si>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</si>
  <si>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</si>
  <si>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</si>
  <si>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</si>
  <si>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</si>
  <si>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</si>
  <si>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</si>
  <si>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</si>
  <si>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</si>
  <si>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</si>
  <si>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</si>
  <si>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</si>
  <si>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</si>
  <si>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</si>
  <si>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</si>
  <si>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</si>
  <si>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</si>
  <si>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</si>
  <si>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</si>
  <si>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</si>
  <si>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</si>
  <si>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</si>
  <si>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</si>
  <si>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</si>
  <si>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</si>
  <si>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</si>
  <si>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</si>
  <si>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</si>
  <si>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</si>
  <si>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</si>
  <si>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</si>
  <si>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</si>
  <si>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</si>
  <si>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</si>
  <si>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</si>
  <si>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</si>
  <si>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</si>
  <si>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</si>
  <si>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</si>
  <si>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</si>
  <si>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</si>
  <si>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</si>
  <si>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</si>
  <si>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</si>
  <si>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</si>
  <si>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</si>
  <si>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</si>
  <si>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</si>
  <si>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</si>
  <si>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</si>
  <si>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</si>
  <si>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</si>
  <si>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</si>
  <si>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</si>
  <si>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</si>
  <si>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</si>
  <si>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</si>
  <si>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</si>
  <si>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</si>
  <si>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</si>
  <si>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</si>
  <si>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</si>
  <si>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</si>
  <si>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</si>
  <si>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</si>
  <si>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</si>
  <si>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</si>
  <si>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</si>
  <si>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</si>
  <si>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</si>
  <si>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</si>
  <si>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</si>
  <si>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</si>
  <si>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</si>
  <si>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</si>
  <si>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</si>
  <si>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</si>
  <si>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</si>
  <si>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</si>
  <si>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</si>
  <si>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</si>
  <si>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</si>
  <si>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</si>
  <si>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</si>
  <si>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</si>
  <si>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</si>
  <si>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</si>
  <si>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</si>
  <si>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</si>
  <si>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</si>
  <si>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</si>
  <si>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</si>
  <si>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</si>
  <si>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</si>
  <si>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</si>
  <si>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</si>
  <si>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</si>
  <si>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</si>
  <si>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</si>
  <si>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</si>
  <si>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</si>
  <si>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</si>
  <si>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</si>
  <si>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</si>
  <si>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</si>
  <si>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</si>
  <si>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</si>
  <si>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</si>
  <si>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</si>
  <si>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</si>
  <si>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</si>
  <si>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</si>
  <si>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</si>
  <si>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</si>
  <si>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</si>
  <si>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</si>
  <si>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</si>
  <si>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</si>
  <si>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</si>
  <si>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</si>
  <si>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</si>
  <si>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</si>
  <si>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</si>
  <si>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</si>
  <si>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</si>
  <si>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</si>
  <si>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</si>
  <si>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</si>
  <si>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</si>
  <si>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</si>
  <si>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</si>
  <si>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</si>
  <si>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</si>
  <si>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</si>
  <si>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</si>
  <si>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</si>
  <si>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</si>
  <si>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</si>
  <si>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</si>
  <si>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</si>
  <si>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</si>
  <si>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</si>
  <si>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</si>
  <si>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</si>
  <si>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</si>
  <si>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</si>
  <si>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</si>
  <si>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</si>
  <si>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</si>
  <si>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</si>
  <si>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</si>
  <si>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</si>
  <si>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</si>
  <si>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</si>
  <si>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</si>
  <si>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</si>
  <si>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</si>
  <si>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</si>
  <si>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</si>
  <si>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</si>
  <si>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</si>
  <si>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</si>
  <si>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</si>
  <si>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</si>
  <si>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</si>
  <si>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</si>
  <si>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</si>
  <si>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</si>
  <si>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</si>
  <si>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</si>
  <si>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</si>
  <si>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</si>
  <si>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</si>
  <si>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</si>
  <si>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</si>
  <si>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</si>
  <si>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</si>
  <si>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</si>
  <si>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</si>
  <si>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</si>
  <si>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</si>
  <si>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</si>
  <si>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</si>
  <si>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</si>
  <si>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</si>
  <si>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</si>
  <si>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</si>
  <si>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</si>
  <si>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</si>
  <si>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</si>
  <si>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</si>
  <si>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</si>
  <si>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</si>
  <si>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</si>
  <si>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</si>
  <si>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</si>
  <si>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</si>
  <si>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</si>
  <si>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</si>
  <si>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</si>
  <si>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</si>
  <si>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</si>
  <si>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</si>
  <si>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</si>
  <si>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</si>
  <si>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</si>
  <si>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</si>
  <si>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</si>
  <si>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</si>
  <si>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</si>
  <si>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</si>
  <si>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</si>
  <si>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</si>
  <si>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</si>
  <si>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</si>
  <si>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</si>
  <si>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</si>
  <si>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</si>
  <si>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</si>
  <si>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</si>
  <si>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</si>
  <si>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</si>
  <si>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</si>
  <si>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</si>
  <si>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</si>
  <si>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</si>
  <si>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</si>
  <si>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</si>
  <si>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</si>
  <si>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</si>
  <si>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</si>
  <si>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</si>
  <si>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</si>
  <si>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</si>
  <si>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</si>
  <si>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</si>
  <si>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</si>
  <si>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</si>
  <si>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</si>
  <si>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</si>
  <si>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</si>
  <si>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</si>
  <si>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</si>
  <si>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</si>
  <si>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</si>
  <si>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</si>
  <si>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</si>
  <si>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</si>
  <si>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</si>
  <si>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</si>
  <si>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</si>
  <si>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</si>
  <si>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</si>
  <si>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</si>
  <si>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</si>
  <si>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</si>
  <si>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</si>
  <si>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</si>
  <si>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</si>
  <si>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</si>
  <si>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</si>
  <si>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</si>
  <si>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</si>
  <si>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</si>
  <si>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</si>
  <si>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</si>
  <si>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</si>
  <si>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</si>
  <si>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</si>
  <si>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</si>
  <si>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</si>
  <si>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</si>
  <si>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</si>
  <si>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</si>
  <si>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</si>
  <si>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</si>
  <si>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</si>
  <si>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</si>
  <si>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</si>
  <si>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</si>
  <si>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</si>
  <si>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</si>
  <si>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</si>
  <si>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</si>
  <si>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</si>
  <si>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</si>
  <si>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</si>
  <si>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</si>
  <si>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</si>
  <si>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</si>
  <si>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</si>
  <si>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</si>
  <si>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</si>
  <si>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</si>
  <si>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</si>
  <si>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</si>
  <si>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</si>
  <si>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</si>
  <si>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</si>
  <si>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</si>
  <si>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</si>
  <si>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</si>
  <si>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</si>
  <si>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</si>
  <si>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</si>
  <si>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</si>
  <si>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</si>
  <si>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</si>
  <si>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</si>
  <si>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</si>
  <si>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</si>
  <si>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</si>
  <si>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</si>
  <si>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</si>
  <si>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</si>
  <si>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</si>
  <si>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</si>
  <si>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</si>
  <si>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</si>
  <si>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</si>
  <si>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</si>
  <si>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</si>
  <si>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</si>
  <si>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</si>
  <si>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</si>
  <si>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</si>
  <si>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</si>
  <si>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</si>
  <si>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</si>
  <si>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</si>
  <si>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</si>
  <si>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</si>
  <si>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</si>
  <si>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</si>
  <si>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</si>
  <si>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</si>
  <si>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</si>
  <si>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</si>
  <si>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</si>
  <si>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</si>
  <si>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</si>
  <si>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</si>
  <si>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</si>
  <si>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</si>
  <si>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</si>
  <si>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</si>
  <si>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</si>
  <si>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</si>
  <si>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</si>
  <si>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</si>
  <si>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</si>
  <si>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</si>
  <si>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</si>
  <si>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</si>
  <si>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</si>
  <si>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</si>
  <si>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</si>
  <si>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</si>
  <si>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</si>
  <si>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</si>
  <si>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</si>
  <si>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</si>
  <si>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</si>
  <si>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</si>
  <si>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</si>
  <si>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</si>
  <si>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</si>
  <si>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</si>
  <si>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</si>
  <si>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</si>
  <si>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</si>
  <si>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</si>
  <si>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</si>
  <si>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</si>
  <si>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</si>
  <si>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</si>
  <si>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</si>
  <si>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</si>
  <si>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</si>
  <si>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</si>
  <si>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</si>
  <si>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</si>
  <si>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</si>
  <si>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</si>
  <si>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</si>
  <si>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</si>
  <si>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</si>
  <si>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</si>
  <si>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</si>
  <si>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</si>
  <si>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</si>
  <si>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</si>
  <si>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</si>
  <si>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</si>
  <si>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</si>
  <si>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</si>
  <si>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</si>
  <si>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</si>
  <si>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</si>
  <si>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</si>
  <si>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</si>
  <si>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</si>
  <si>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</si>
  <si>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</si>
  <si>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</si>
  <si>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</si>
  <si>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</si>
  <si>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</si>
  <si>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</si>
  <si>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</si>
  <si>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</si>
  <si>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</si>
  <si>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</si>
  <si>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</si>
  <si>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</si>
  <si>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</si>
  <si>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</si>
  <si>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</si>
  <si>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</si>
  <si>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</si>
  <si>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</si>
  <si>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</si>
  <si>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</si>
  <si>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</si>
  <si>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</si>
  <si>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</si>
  <si>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</si>
  <si>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</si>
  <si>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</si>
  <si>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</si>
  <si>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</si>
  <si>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</si>
  <si>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</si>
  <si>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</si>
  <si>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</si>
  <si>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</si>
  <si>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</si>
  <si>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</si>
  <si>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</si>
  <si>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</si>
  <si>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</si>
  <si>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</si>
  <si>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</si>
  <si>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</si>
  <si>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</si>
  <si>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</si>
  <si>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</si>
  <si>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</si>
  <si>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</si>
  <si>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</si>
  <si>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</si>
  <si>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</si>
  <si>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</si>
  <si>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</si>
  <si>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</si>
  <si>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</si>
  <si>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</si>
  <si>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</si>
  <si>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</si>
  <si>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</si>
  <si>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</si>
  <si>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</si>
  <si>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</si>
  <si>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</si>
  <si>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</si>
  <si>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</si>
  <si>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</si>
  <si>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</si>
  <si>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</si>
  <si>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</si>
  <si>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</si>
  <si>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</si>
  <si>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</si>
  <si>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</si>
  <si>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</si>
  <si>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</si>
  <si>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</si>
  <si>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</si>
  <si>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</si>
  <si>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</si>
  <si>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</si>
  <si>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</si>
  <si>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</si>
  <si>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</si>
  <si>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</si>
  <si>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</si>
  <si>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</si>
  <si>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</si>
  <si>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</si>
  <si>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</si>
  <si>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</si>
  <si>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</si>
  <si>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</si>
  <si>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</si>
  <si>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</si>
  <si>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</si>
  <si>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</si>
  <si>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</si>
  <si>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</si>
  <si>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</si>
  <si>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</si>
  <si>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</si>
  <si>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</si>
  <si>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</si>
  <si>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</si>
  <si>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</si>
  <si>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</si>
  <si>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</si>
  <si>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</si>
  <si>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</si>
  <si>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</si>
  <si>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</si>
  <si>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</si>
  <si>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</si>
  <si>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</si>
  <si>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</si>
  <si>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</si>
  <si>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</si>
  <si>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</si>
  <si>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</si>
  <si>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</si>
  <si>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</si>
  <si>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</si>
  <si>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</si>
  <si>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</si>
  <si>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</si>
  <si>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</si>
  <si>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</si>
  <si>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</si>
  <si>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</si>
  <si>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</si>
  <si>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</si>
  <si>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</si>
  <si>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</si>
  <si>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</si>
  <si>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</si>
  <si>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</si>
  <si>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</si>
  <si>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</si>
  <si>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</si>
  <si>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</si>
  <si>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</si>
  <si>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</si>
  <si>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</si>
  <si>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</si>
  <si>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</si>
  <si>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</si>
  <si>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</si>
  <si>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</si>
  <si>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</si>
  <si>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</si>
  <si>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</si>
  <si>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</si>
  <si>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</si>
  <si>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</si>
  <si>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</si>
  <si>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</si>
  <si>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</si>
  <si>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</si>
  <si>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</si>
  <si>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</si>
  <si>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</si>
  <si>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</si>
  <si>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</si>
  <si>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</si>
  <si>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</si>
  <si>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</si>
  <si>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</si>
  <si>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</si>
  <si>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</si>
  <si>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</si>
  <si>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</si>
  <si>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</si>
  <si>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</si>
  <si>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</si>
  <si>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</si>
  <si>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</si>
  <si>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</si>
  <si>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</si>
  <si>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</si>
  <si>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</si>
  <si>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</si>
  <si>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</si>
  <si>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</si>
  <si>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</si>
  <si>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</si>
  <si>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</si>
  <si>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</si>
  <si>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</si>
  <si>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</si>
  <si>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</si>
  <si>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</si>
  <si>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</si>
  <si>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</si>
  <si>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</si>
  <si>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</si>
  <si>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</si>
  <si>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</si>
  <si>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</si>
  <si>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</si>
  <si>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</si>
  <si>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</si>
  <si>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</si>
  <si>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</si>
  <si>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</si>
  <si>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</si>
  <si>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</si>
  <si>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</si>
  <si>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</si>
  <si>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</si>
  <si>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</si>
  <si>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</si>
  <si>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</si>
  <si>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</si>
  <si>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</si>
  <si>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</si>
  <si>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</si>
  <si>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</si>
  <si>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</si>
  <si>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</si>
  <si>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</si>
  <si>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</si>
  <si>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</si>
  <si>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</si>
  <si>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</si>
  <si>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</si>
  <si>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</si>
  <si>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</si>
  <si>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</si>
  <si>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</si>
  <si>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</si>
  <si>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</si>
  <si>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</si>
  <si>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</si>
  <si>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</si>
  <si>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</si>
  <si>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</si>
  <si>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</si>
  <si>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</si>
  <si>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</si>
  <si>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</si>
  <si>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</si>
  <si>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</si>
  <si>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</si>
  <si>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</si>
  <si>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</si>
  <si>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</si>
  <si>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</si>
  <si>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</si>
  <si>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</si>
  <si>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</si>
  <si>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</si>
  <si>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</si>
  <si>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</si>
  <si>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</si>
  <si>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</si>
  <si>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</si>
  <si>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</si>
  <si>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</si>
  <si>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</si>
  <si>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</si>
  <si>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</si>
  <si>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</si>
  <si>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</si>
  <si>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</si>
  <si>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</si>
  <si>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</si>
  <si>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</si>
  <si>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</si>
  <si>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</si>
  <si>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</si>
  <si>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</si>
  <si>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</si>
  <si>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</si>
  <si>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</si>
  <si>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</si>
  <si>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</si>
  <si>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</si>
  <si>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</si>
  <si>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</si>
  <si>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</si>
  <si>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</si>
  <si>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</si>
  <si>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</si>
  <si>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</si>
  <si>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</si>
  <si>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</si>
  <si>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</si>
  <si>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</si>
  <si>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</si>
  <si>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</si>
  <si>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</si>
  <si>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</si>
  <si>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</si>
  <si>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</si>
  <si>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</si>
  <si>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</si>
  <si>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</si>
  <si>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</si>
  <si>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</si>
  <si>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</si>
  <si>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</si>
  <si>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</si>
  <si>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</si>
  <si>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</si>
  <si>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</si>
  <si>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</si>
  <si>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</si>
  <si>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</si>
  <si>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</si>
  <si>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</si>
  <si>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</si>
  <si>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</si>
  <si>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</si>
  <si>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</si>
  <si>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</si>
  <si>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</si>
  <si>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</si>
  <si>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</si>
  <si>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</si>
  <si>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</si>
  <si>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</si>
  <si>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</si>
  <si>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</si>
  <si>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</si>
  <si>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</si>
  <si>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</si>
  <si>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</si>
  <si>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</si>
  <si>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</si>
  <si>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</si>
  <si>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</si>
  <si>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</si>
  <si>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</si>
  <si>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</si>
  <si>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</si>
  <si>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</si>
  <si>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</si>
  <si>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</si>
  <si>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</si>
  <si>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</si>
  <si>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</si>
  <si>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</si>
  <si>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</si>
  <si>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</si>
  <si>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</si>
  <si>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</si>
  <si>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</si>
  <si>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</si>
  <si>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</si>
  <si>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</si>
  <si>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</si>
  <si>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</si>
  <si>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</si>
  <si>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</si>
  <si>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</si>
  <si>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</si>
  <si>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</si>
  <si>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</si>
  <si>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</si>
  <si>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</si>
  <si>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</si>
  <si>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</si>
  <si>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</si>
  <si>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</si>
  <si>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</si>
  <si>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</si>
  <si>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</si>
  <si>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</si>
  <si>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</si>
  <si>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</si>
  <si>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</si>
  <si>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</si>
  <si>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</si>
  <si>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</si>
  <si>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</si>
  <si>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</si>
  <si>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</si>
  <si>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</si>
  <si>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</si>
  <si>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</si>
  <si>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</si>
  <si>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</si>
  <si>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</si>
  <si>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</si>
  <si>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</si>
  <si>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</si>
  <si>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</si>
  <si>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</si>
  <si>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</si>
  <si>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</si>
  <si>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</si>
  <si>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</si>
  <si>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</si>
  <si>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</si>
  <si>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</si>
  <si>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</si>
  <si>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</si>
  <si>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</si>
  <si>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</si>
  <si>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</si>
  <si>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</si>
  <si>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</si>
  <si>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</si>
  <si>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</si>
  <si>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</si>
  <si>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</si>
  <si>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</si>
  <si>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</si>
  <si>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</si>
  <si>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</si>
  <si>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</si>
  <si>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</si>
  <si>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</si>
  <si>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</si>
  <si>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</si>
  <si>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</si>
  <si>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</si>
  <si>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</si>
  <si>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</si>
  <si>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</si>
  <si>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</si>
  <si>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</si>
  <si>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</si>
  <si>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</si>
  <si>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</si>
  <si>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</si>
  <si>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</si>
  <si>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</si>
  <si>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</si>
  <si>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</si>
  <si>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</si>
  <si>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</si>
  <si>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</si>
  <si>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</si>
  <si>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</si>
  <si>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</si>
  <si>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</si>
  <si>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</si>
  <si>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</si>
  <si>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</si>
  <si>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</si>
  <si>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</si>
  <si>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</si>
  <si>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</si>
  <si>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</si>
  <si>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</si>
  <si>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</si>
  <si>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</si>
  <si>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</si>
  <si>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</si>
  <si>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</si>
  <si>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</si>
  <si>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</si>
  <si>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</si>
  <si>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</si>
  <si>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</si>
  <si>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</si>
  <si>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</si>
  <si>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</si>
  <si>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</si>
  <si>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</si>
  <si>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</si>
  <si>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</si>
  <si>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</si>
  <si>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</si>
  <si>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</si>
  <si>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</si>
  <si>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</si>
  <si>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</si>
  <si>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</si>
  <si>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</si>
  <si>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</si>
  <si>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</si>
  <si>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</si>
  <si>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</si>
  <si>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</si>
  <si>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</si>
  <si>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</si>
  <si>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</si>
  <si>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</si>
  <si>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</si>
  <si>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</si>
  <si>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</si>
  <si>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</si>
  <si>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</si>
  <si>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</si>
  <si>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</si>
  <si>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</si>
  <si>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</si>
  <si>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</si>
  <si>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</si>
  <si>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</si>
  <si>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</si>
  <si>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</si>
  <si>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</si>
  <si>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</si>
  <si>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</si>
  <si>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</si>
  <si>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</si>
  <si>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</si>
  <si>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</si>
  <si>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</si>
  <si>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</si>
  <si>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</si>
  <si>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</si>
  <si>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</si>
  <si>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</si>
  <si>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</si>
  <si>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</si>
  <si>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</si>
  <si>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</si>
  <si>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</si>
  <si>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</si>
  <si>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</si>
  <si>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</si>
  <si>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</si>
  <si>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</si>
  <si>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</si>
  <si>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</si>
  <si>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</si>
  <si>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</si>
  <si>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</si>
  <si>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</si>
  <si>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</si>
  <si>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</si>
  <si>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</si>
  <si>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</si>
  <si>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</si>
  <si>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</si>
  <si>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</si>
  <si>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</si>
  <si>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</si>
  <si>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</si>
  <si>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</si>
  <si>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</si>
  <si>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</si>
  <si>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</si>
  <si>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</si>
  <si>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</si>
  <si>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</si>
  <si>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</si>
  <si>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</si>
  <si>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</si>
  <si>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</si>
  <si>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</si>
  <si>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</si>
  <si>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</si>
  <si>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</si>
  <si>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</si>
  <si>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</si>
  <si>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</si>
  <si>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</si>
  <si>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</si>
  <si>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</si>
  <si>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</si>
  <si>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</si>
  <si>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</si>
  <si>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</si>
  <si>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</si>
  <si>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</si>
  <si>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</si>
  <si>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</si>
  <si>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</si>
  <si>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</si>
  <si>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</si>
  <si>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</si>
  <si>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</si>
  <si>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</si>
  <si>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</si>
  <si>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</si>
  <si>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</si>
  <si>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</si>
  <si>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</si>
  <si>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</si>
  <si>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</si>
  <si>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</si>
  <si>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</si>
  <si>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</si>
  <si>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</si>
  <si>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</si>
  <si>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</si>
  <si>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</si>
  <si>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</si>
  <si>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</si>
  <si>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</si>
  <si>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</si>
  <si>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</si>
  <si>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</si>
  <si>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</si>
  <si>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</si>
  <si>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</si>
  <si>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</si>
  <si>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</si>
  <si>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</si>
  <si>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</si>
  <si>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</si>
  <si>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</si>
  <si>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</si>
  <si>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</si>
  <si>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</si>
  <si>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</si>
  <si>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</si>
  <si>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</si>
  <si>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</si>
  <si>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</si>
  <si>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</si>
  <si>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</si>
  <si>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</si>
  <si>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</si>
  <si>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</si>
  <si>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</si>
  <si>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</si>
  <si>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</si>
  <si>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</si>
  <si>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</si>
  <si>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</si>
  <si>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</si>
  <si>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</si>
  <si>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</si>
  <si>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</si>
  <si>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</si>
  <si>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</si>
  <si>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</si>
  <si>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</si>
  <si>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</si>
  <si>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</si>
  <si>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</si>
  <si>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</si>
  <si>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</si>
  <si>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</si>
  <si>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</si>
  <si>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</si>
  <si>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</si>
  <si>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</si>
  <si>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</si>
  <si>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</si>
  <si>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</si>
  <si>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</si>
  <si>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</si>
  <si>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</si>
  <si>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</si>
  <si>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</si>
  <si>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</si>
  <si>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</si>
  <si>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</si>
  <si>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</si>
  <si>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</si>
  <si>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</si>
  <si>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</si>
  <si>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</si>
  <si>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</si>
  <si>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</si>
  <si>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</si>
  <si>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</si>
  <si>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</si>
  <si>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</si>
  <si>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</si>
  <si>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</si>
  <si>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</si>
  <si>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</si>
  <si>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</si>
  <si>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</si>
  <si>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</si>
  <si>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</si>
  <si>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</si>
  <si>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</si>
  <si>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</si>
  <si>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</si>
  <si>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</si>
  <si>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</si>
  <si>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</si>
  <si>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</si>
  <si>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</si>
  <si>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</si>
  <si>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</si>
  <si>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</si>
  <si>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</si>
  <si>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</si>
  <si>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</si>
  <si>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</si>
  <si>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</si>
  <si>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</si>
  <si>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</si>
  <si>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</si>
  <si>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</si>
  <si>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</si>
  <si>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</si>
  <si>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</si>
  <si>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</si>
  <si>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</si>
  <si>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</si>
  <si>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</si>
  <si>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</si>
  <si>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</si>
  <si>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</si>
  <si>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</si>
  <si>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</si>
  <si>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</si>
  <si>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</si>
  <si>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</si>
  <si>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</si>
  <si>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</si>
  <si>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</si>
  <si>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</si>
  <si>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</si>
  <si>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</si>
  <si>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</si>
  <si>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</si>
  <si>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</si>
  <si>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</si>
  <si>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</si>
  <si>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</si>
  <si>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</si>
  <si>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</si>
  <si>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</si>
  <si>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</si>
  <si>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</si>
  <si>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</si>
  <si>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</si>
  <si>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</si>
  <si>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</si>
  <si>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</si>
  <si>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</si>
  <si>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</si>
  <si>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</si>
  <si>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</si>
  <si>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</si>
  <si>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</si>
  <si>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</si>
  <si>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</si>
  <si>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</si>
  <si>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</si>
  <si>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</si>
  <si>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</si>
  <si>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</si>
  <si>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</si>
  <si>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</si>
  <si>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</si>
  <si>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</si>
  <si>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</si>
  <si>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</si>
  <si>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</si>
  <si>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</si>
  <si>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</si>
  <si>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</si>
  <si>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</si>
  <si>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</si>
  <si>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</si>
  <si>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</si>
  <si>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</si>
  <si>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</si>
  <si>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</si>
  <si>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</si>
  <si>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</si>
  <si>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</si>
  <si>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</si>
  <si>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</si>
  <si>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</si>
  <si>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</si>
  <si>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</si>
  <si>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</si>
  <si>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</si>
  <si>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</si>
  <si>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</si>
  <si>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</si>
  <si>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</si>
  <si>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</si>
  <si>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</si>
  <si>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</si>
  <si>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</si>
  <si>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</si>
  <si>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</si>
  <si>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</si>
  <si>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</si>
  <si>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</si>
  <si>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</si>
  <si>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</si>
  <si>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</si>
  <si>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</si>
  <si>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</si>
  <si>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</si>
  <si>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</si>
  <si>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</si>
  <si>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</si>
  <si>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</si>
  <si>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</si>
  <si>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</si>
  <si>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</si>
  <si>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</si>
  <si>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</si>
  <si>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</si>
  <si>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</si>
  <si>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</si>
  <si>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</si>
  <si>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</si>
  <si>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</si>
  <si>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</si>
  <si>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</si>
  <si>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</si>
  <si>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</si>
  <si>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</si>
  <si>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</si>
  <si>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</si>
  <si>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</si>
  <si>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</si>
  <si>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</si>
  <si>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</si>
  <si>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</si>
  <si>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</si>
  <si>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</si>
  <si>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</si>
  <si>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</si>
  <si>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</si>
  <si>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</si>
  <si>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</si>
  <si>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</si>
  <si>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</si>
  <si>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</si>
  <si>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</si>
  <si>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</si>
  <si>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</si>
  <si>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</si>
  <si>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</si>
  <si>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</si>
  <si>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</si>
  <si>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</si>
  <si>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</si>
  <si>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</si>
  <si>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</si>
  <si>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</si>
  <si>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</si>
  <si>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</si>
  <si>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</si>
  <si>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</si>
  <si>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</si>
  <si>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</si>
  <si>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</si>
  <si>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</si>
  <si>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</si>
  <si>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</si>
  <si>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</si>
  <si>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</si>
  <si>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</si>
  <si>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</si>
  <si>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</si>
  <si>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</si>
  <si>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</si>
  <si>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</si>
  <si>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</si>
  <si>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</si>
  <si>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</si>
  <si>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</si>
  <si>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</si>
  <si>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</si>
  <si>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</si>
  <si>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</si>
  <si>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</si>
  <si>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</si>
  <si>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</si>
  <si>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</si>
  <si>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</si>
  <si>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</si>
  <si>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</si>
  <si>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</si>
  <si>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</si>
  <si>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</si>
  <si>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</si>
  <si>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</si>
  <si>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</si>
  <si>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</si>
  <si>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</si>
  <si>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</si>
  <si>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</si>
  <si>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</si>
  <si>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</si>
  <si>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</si>
  <si>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</si>
  <si>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</si>
  <si>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</si>
  <si>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</si>
  <si>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</si>
  <si>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</si>
  <si>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</si>
  <si>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</si>
  <si>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</si>
  <si>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</si>
  <si>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</si>
  <si>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</si>
  <si>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</si>
  <si>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</si>
  <si>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</si>
  <si>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</si>
  <si>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</si>
  <si>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</si>
  <si>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</si>
  <si>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</si>
  <si>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</si>
  <si>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</si>
  <si>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</si>
  <si>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</si>
  <si>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</si>
  <si>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</si>
  <si>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</si>
  <si>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</si>
  <si>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</si>
  <si>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</si>
  <si>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</si>
  <si>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</si>
  <si>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</si>
  <si>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</si>
  <si>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</si>
  <si>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</si>
  <si>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</si>
  <si>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</si>
  <si>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</si>
  <si>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</si>
  <si>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</si>
  <si>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</si>
  <si>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</si>
  <si>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</si>
  <si>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</si>
  <si>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</si>
  <si>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</si>
  <si>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</si>
  <si>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</si>
  <si>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</si>
  <si>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</si>
  <si>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</si>
  <si>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</si>
  <si>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</si>
  <si>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</si>
  <si>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</si>
  <si>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</si>
  <si>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</si>
  <si>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</si>
  <si>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</si>
  <si>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</si>
  <si>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</si>
  <si>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</si>
  <si>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</si>
  <si>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</si>
  <si>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</si>
  <si>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</si>
  <si>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</si>
  <si>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</si>
  <si>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</si>
  <si>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</si>
  <si>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</si>
  <si>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</si>
  <si>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</si>
  <si>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</si>
  <si>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</si>
  <si>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</si>
  <si>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</si>
  <si>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</si>
  <si>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</si>
  <si>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</si>
  <si>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</si>
  <si>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</si>
  <si>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</si>
  <si>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</si>
  <si>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</si>
  <si>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</si>
  <si>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</si>
  <si>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</si>
  <si>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</si>
  <si>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</si>
  <si>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</si>
  <si>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</si>
  <si>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</si>
  <si>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</si>
  <si>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</si>
  <si>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</si>
  <si>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</si>
  <si>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</si>
  <si>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</si>
  <si>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</si>
  <si>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</si>
  <si>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</si>
  <si>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</si>
  <si>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</si>
  <si>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</si>
  <si>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</si>
  <si>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</si>
  <si>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</si>
  <si>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</si>
  <si>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</si>
  <si>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</si>
  <si>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</si>
  <si>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</si>
  <si>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</si>
  <si>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</si>
  <si>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</si>
  <si>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</si>
  <si>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</si>
  <si>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</si>
  <si>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</si>
  <si>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</si>
  <si>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</si>
  <si>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</si>
  <si>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</si>
  <si>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</si>
  <si>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</si>
  <si>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</si>
  <si>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</si>
  <si>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</si>
  <si>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</si>
  <si>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</si>
  <si>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</si>
  <si>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</si>
  <si>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</si>
  <si>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</si>
  <si>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</si>
  <si>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</si>
  <si>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</si>
  <si>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</si>
  <si>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</si>
  <si>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</si>
  <si>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</si>
  <si>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</si>
  <si>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</si>
  <si>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</si>
  <si>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</si>
  <si>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</si>
  <si>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</si>
  <si>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</si>
  <si>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</si>
  <si>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</si>
  <si>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</si>
  <si>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</si>
  <si>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</si>
  <si>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</si>
  <si>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</si>
  <si>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</si>
  <si>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</si>
  <si>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</si>
  <si>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</si>
  <si>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</si>
  <si>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</si>
  <si>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</si>
  <si>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</si>
  <si>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</si>
  <si>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</si>
  <si>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</si>
  <si>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</si>
  <si>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</si>
  <si>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</si>
  <si>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</si>
  <si>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</si>
  <si>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</si>
  <si>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</si>
  <si>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</si>
  <si>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</si>
  <si>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</si>
  <si>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</si>
  <si>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</si>
  <si>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</si>
  <si>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</si>
  <si>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</si>
  <si>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</si>
  <si>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</si>
  <si>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</si>
  <si>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</si>
  <si>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</si>
  <si>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</si>
  <si>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</si>
  <si>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</si>
  <si>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</si>
  <si>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</si>
  <si>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</si>
  <si>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</si>
  <si>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</si>
  <si>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</si>
  <si>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</si>
  <si>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</si>
  <si>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</si>
  <si>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</si>
  <si>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</si>
  <si>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</si>
  <si>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</si>
  <si>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</si>
  <si>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</si>
  <si>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</si>
  <si>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</si>
  <si>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</si>
  <si>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</si>
  <si>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</si>
  <si>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</si>
  <si>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</si>
  <si>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</si>
  <si>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</si>
  <si>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</si>
  <si>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</si>
  <si>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</si>
  <si>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</si>
  <si>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</si>
  <si>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</si>
  <si>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</si>
  <si>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</si>
  <si>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</si>
  <si>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</si>
  <si>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</si>
  <si>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</si>
  <si>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</si>
  <si>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</si>
  <si>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</si>
  <si>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</si>
  <si>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</si>
  <si>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</si>
  <si>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</si>
  <si>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</si>
  <si>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</si>
  <si>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</si>
  <si>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</si>
  <si>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</si>
  <si>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</si>
  <si>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</si>
  <si>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</si>
  <si>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</si>
  <si>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</si>
  <si>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</si>
  <si>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</si>
  <si>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</si>
  <si>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</si>
  <si>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</si>
  <si>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</si>
  <si>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</si>
  <si>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</si>
  <si>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</si>
  <si>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</si>
  <si>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</si>
  <si>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</si>
  <si>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</si>
  <si>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</si>
  <si>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</si>
  <si>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</si>
  <si>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</si>
  <si>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</si>
  <si>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</si>
  <si>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</si>
  <si>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</si>
  <si>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</si>
  <si>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</si>
  <si>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</si>
  <si>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</si>
  <si>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</si>
  <si>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</si>
  <si>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</si>
  <si>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</si>
  <si>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</si>
  <si>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</si>
  <si>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</si>
  <si>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</si>
  <si>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</si>
  <si>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</si>
  <si>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</si>
  <si>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</si>
  <si>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</si>
  <si>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</si>
  <si>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</si>
  <si>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</si>
  <si>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</si>
  <si>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</si>
  <si>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</si>
  <si>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</si>
  <si>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</si>
  <si>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</si>
  <si>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</si>
  <si>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</si>
  <si>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</si>
  <si>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</si>
  <si>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</si>
  <si>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</si>
  <si>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</si>
  <si>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</si>
  <si>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</si>
  <si>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</si>
  <si>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</si>
  <si>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</si>
  <si>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</si>
  <si>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</si>
  <si>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</si>
  <si>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</si>
  <si>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</si>
  <si>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</si>
  <si>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</si>
  <si>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</si>
  <si>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</si>
  <si>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</si>
  <si>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</si>
  <si>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</si>
  <si>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</si>
  <si>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</si>
  <si>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</si>
  <si>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</si>
  <si>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</si>
  <si>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</si>
  <si>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</si>
  <si>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</si>
  <si>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</si>
  <si>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</si>
  <si>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</si>
  <si>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</si>
  <si>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</si>
  <si>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</si>
  <si>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</si>
  <si>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</si>
  <si>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</si>
  <si>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</si>
  <si>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</si>
  <si>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</si>
  <si>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</si>
  <si>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</si>
  <si>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</si>
  <si>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</si>
  <si>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</si>
  <si>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</si>
  <si>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</si>
  <si>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</si>
  <si>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</si>
  <si>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</si>
  <si>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</si>
  <si>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</si>
  <si>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</si>
  <si>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</si>
  <si>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</si>
  <si>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</si>
  <si>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</si>
  <si>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</si>
  <si>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</si>
  <si>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</si>
  <si>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</si>
  <si>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</si>
  <si>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</si>
  <si>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</si>
  <si>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</si>
  <si>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</si>
  <si>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</si>
  <si>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</si>
  <si>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</si>
  <si>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</si>
  <si>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</si>
  <si>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</si>
  <si>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</si>
  <si>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</si>
  <si>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</si>
  <si>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</si>
  <si>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</si>
  <si>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</si>
  <si>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</si>
  <si>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</si>
  <si>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</si>
  <si>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</si>
  <si>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</si>
  <si>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</si>
  <si>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</si>
  <si>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</si>
  <si>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</si>
  <si>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</si>
  <si>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</si>
  <si>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</si>
  <si>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</si>
  <si>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</si>
  <si>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</si>
  <si>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</si>
  <si>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</si>
  <si>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</si>
  <si>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</si>
  <si>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</si>
  <si>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</si>
  <si>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</si>
  <si>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</si>
  <si>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</si>
  <si>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</si>
  <si>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</si>
  <si>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</si>
  <si>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</si>
  <si>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</si>
  <si>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</si>
  <si>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</si>
  <si>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</si>
  <si>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</si>
  <si>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</si>
  <si>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</si>
  <si>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</si>
  <si>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</si>
  <si>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</si>
  <si>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</si>
  <si>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</si>
  <si>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</si>
  <si>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</si>
  <si>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</si>
  <si>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</si>
  <si>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</si>
  <si>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</si>
  <si>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</si>
  <si>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</si>
  <si>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</si>
  <si>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</si>
  <si>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</si>
  <si>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</si>
  <si>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</si>
  <si>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</si>
  <si>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</si>
  <si>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</si>
  <si>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</si>
  <si>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</si>
  <si>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</si>
  <si>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</si>
  <si>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</si>
  <si>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</si>
  <si>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</si>
  <si>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</si>
  <si>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</si>
  <si>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</si>
  <si>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</si>
  <si>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</si>
  <si>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</si>
  <si>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</si>
  <si>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</si>
  <si>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</si>
  <si>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</si>
  <si>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</si>
  <si>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</si>
  <si>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</si>
  <si>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</si>
  <si>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</si>
  <si>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</si>
  <si>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</si>
  <si>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</si>
  <si>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</si>
  <si>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</si>
  <si>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</si>
  <si>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</si>
  <si>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</si>
  <si>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</si>
  <si>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</si>
  <si>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</si>
  <si>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</si>
  <si>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</si>
  <si>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</si>
  <si>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</si>
  <si>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</si>
  <si>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</si>
  <si>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</si>
  <si>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</si>
  <si>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</si>
  <si>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</si>
  <si>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</si>
  <si>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</si>
  <si>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</si>
  <si>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</si>
  <si>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</si>
  <si>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</si>
  <si>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</si>
  <si>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</si>
  <si>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</si>
  <si>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</si>
  <si>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</si>
  <si>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</si>
  <si>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</si>
  <si>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</si>
  <si>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</si>
  <si>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</si>
  <si>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</si>
  <si>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</si>
  <si>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</si>
  <si>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</si>
  <si>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</si>
  <si>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</si>
  <si>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</si>
  <si>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</si>
  <si>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</si>
  <si>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</si>
  <si>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</si>
  <si>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</si>
  <si>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</si>
  <si>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</si>
  <si>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</si>
  <si>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</si>
  <si>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</si>
  <si>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</si>
  <si>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</si>
  <si>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</si>
  <si>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</si>
  <si>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</si>
  <si>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</si>
  <si>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</si>
  <si>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</si>
  <si>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</si>
  <si>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</si>
  <si>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</si>
  <si>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</si>
  <si>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</si>
  <si>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</si>
  <si>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</si>
  <si>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</si>
  <si>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</si>
  <si>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</si>
  <si>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</si>
  <si>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</si>
  <si>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</si>
  <si>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</si>
  <si>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</si>
  <si>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</si>
  <si>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</si>
  <si>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</si>
  <si>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</si>
  <si>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</si>
  <si>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</si>
  <si>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</si>
  <si>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</si>
  <si>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</si>
  <si>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</si>
  <si>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</si>
  <si>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</si>
  <si>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</si>
  <si>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</si>
  <si>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</si>
  <si>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</si>
  <si>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</si>
  <si>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</si>
  <si>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</si>
  <si>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</si>
  <si>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</si>
  <si>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</si>
  <si>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</si>
  <si>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</si>
  <si>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</si>
  <si>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</si>
  <si>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</si>
  <si>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</si>
  <si>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</si>
  <si>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</si>
  <si>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</si>
  <si>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</si>
  <si>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</si>
  <si>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</si>
  <si>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</si>
  <si>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</si>
  <si>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</si>
  <si>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</si>
  <si>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</si>
  <si>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</si>
  <si>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</si>
  <si>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</si>
  <si>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</si>
  <si>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</si>
  <si>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</si>
  <si>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</si>
  <si>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</si>
  <si>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</si>
  <si>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</si>
  <si>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</si>
  <si>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</si>
  <si>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</si>
  <si>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</si>
  <si>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</si>
  <si>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</si>
  <si>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</si>
  <si>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</si>
  <si>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</si>
  <si>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</si>
  <si>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</si>
  <si>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</si>
  <si>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</si>
  <si>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</si>
  <si>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</si>
  <si>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</si>
  <si>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</si>
  <si>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</si>
  <si>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</si>
  <si>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</si>
  <si>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</si>
  <si>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</si>
  <si>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</si>
  <si>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</si>
  <si>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</si>
  <si>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</si>
  <si>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</si>
  <si>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</si>
  <si>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</si>
  <si>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</si>
  <si>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</si>
  <si>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</si>
  <si>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</si>
  <si>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</si>
  <si>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</si>
  <si>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</si>
  <si>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</si>
  <si>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</si>
  <si>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</si>
  <si>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</si>
  <si>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</si>
  <si>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</si>
  <si>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</si>
  <si>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</si>
  <si>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</si>
  <si>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</si>
  <si>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</si>
  <si>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</si>
  <si>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</si>
  <si>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</si>
  <si>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</si>
  <si>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</si>
  <si>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</si>
  <si>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</si>
  <si>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</si>
  <si>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</si>
  <si>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</si>
  <si>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</si>
  <si>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</si>
  <si>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</si>
  <si>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</si>
  <si>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</si>
  <si>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</si>
  <si>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</si>
  <si>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</si>
  <si>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</si>
  <si>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</si>
  <si>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</si>
  <si>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</si>
  <si>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</si>
  <si>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</si>
  <si>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</si>
  <si>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</si>
  <si>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</si>
  <si>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</si>
  <si>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</si>
  <si>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</si>
  <si>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</si>
  <si>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</si>
  <si>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</si>
  <si>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</si>
  <si>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</si>
  <si>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</si>
  <si>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</si>
  <si>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</si>
  <si>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</si>
  <si>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</si>
  <si>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</si>
  <si>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</si>
  <si>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</si>
  <si>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</si>
  <si>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</si>
  <si>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</si>
  <si>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</si>
  <si>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</si>
  <si>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</si>
  <si>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</si>
  <si>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</si>
  <si>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</si>
  <si>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</si>
  <si>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</si>
  <si>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</si>
  <si>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</si>
  <si>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</si>
  <si>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</si>
  <si>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</si>
  <si>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</si>
  <si>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</si>
  <si>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</si>
  <si>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</si>
  <si>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</si>
  <si>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</si>
  <si>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</si>
  <si>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</si>
  <si>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</si>
  <si>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</si>
  <si>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</si>
  <si>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</si>
  <si>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</si>
  <si>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</si>
  <si>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</si>
  <si>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</si>
  <si>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</si>
  <si>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</si>
  <si>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</si>
  <si>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</si>
  <si>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</si>
  <si>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</si>
  <si>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</si>
  <si>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</si>
  <si>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</si>
  <si>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</si>
  <si>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</si>
  <si>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</si>
  <si>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</si>
  <si>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</si>
  <si>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</si>
  <si>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</si>
  <si>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</si>
  <si>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</si>
  <si>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</si>
  <si>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</si>
  <si>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</si>
  <si>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</si>
  <si>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</si>
  <si>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</si>
  <si>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</si>
  <si>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</si>
  <si>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</si>
  <si>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</si>
  <si>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</si>
  <si>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</si>
  <si>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</si>
  <si>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</si>
  <si>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</si>
  <si>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</si>
  <si>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</si>
  <si>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</si>
  <si>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</si>
  <si>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</si>
  <si>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</si>
  <si>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</si>
  <si>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</si>
  <si>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</si>
  <si>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</si>
  <si>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</si>
  <si>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</si>
  <si>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</si>
  <si>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</si>
  <si>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</si>
  <si>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</si>
  <si>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</si>
  <si>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</si>
  <si>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</si>
  <si>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</si>
  <si>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</si>
  <si>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</si>
  <si>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</si>
  <si>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</si>
  <si>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</si>
  <si>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</si>
  <si>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</si>
  <si>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</si>
  <si>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</si>
  <si>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</si>
  <si>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</si>
  <si>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</si>
  <si>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</si>
  <si>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</si>
  <si>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</si>
  <si>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</si>
  <si>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</si>
  <si>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</si>
  <si>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</si>
  <si>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</si>
  <si>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</si>
  <si>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</si>
  <si>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</si>
  <si>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</si>
  <si>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</si>
  <si>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</si>
  <si>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</si>
  <si>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</si>
  <si>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</si>
  <si>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</si>
  <si>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</si>
  <si>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</si>
  <si>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</si>
  <si>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</si>
  <si>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</si>
  <si>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</si>
  <si>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</si>
  <si>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</si>
  <si>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</si>
  <si>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</si>
  <si>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</si>
  <si>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</si>
  <si>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</si>
  <si>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</si>
  <si>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</si>
  <si>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</si>
  <si>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</si>
  <si>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</si>
  <si>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</si>
  <si>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</si>
  <si>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</si>
  <si>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</si>
  <si>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</si>
  <si>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</si>
  <si>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</si>
  <si>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</si>
  <si>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</si>
  <si>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</si>
  <si>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</si>
  <si>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</si>
  <si>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</si>
  <si>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</si>
  <si>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</si>
  <si>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</si>
  <si>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</si>
  <si>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</si>
  <si>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</si>
  <si>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</si>
  <si>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</si>
  <si>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</si>
  <si>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</si>
  <si>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</si>
  <si>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</si>
  <si>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</si>
  <si>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</si>
  <si>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</si>
  <si>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</si>
  <si>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</si>
  <si>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</si>
  <si>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</si>
  <si>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</si>
  <si>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</si>
  <si>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</si>
  <si>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</si>
  <si>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</si>
  <si>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</si>
  <si>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</si>
  <si>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</si>
  <si>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</si>
  <si>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</si>
  <si>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</si>
  <si>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</si>
  <si>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</si>
  <si>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</si>
  <si>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</si>
  <si>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</si>
  <si>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</si>
  <si>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</si>
  <si>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</si>
  <si>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</si>
  <si>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</si>
  <si>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</si>
  <si>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</si>
  <si>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</si>
  <si>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</si>
  <si>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</si>
  <si>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</si>
  <si>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</si>
  <si>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</si>
  <si>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</si>
  <si>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</si>
  <si>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</si>
  <si>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</si>
  <si>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</si>
  <si>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</si>
  <si>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</si>
  <si>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</si>
  <si>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</si>
  <si>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</si>
  <si>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</si>
  <si>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</si>
  <si>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</si>
  <si>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</si>
  <si>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</si>
  <si>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</si>
  <si>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</si>
  <si>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</si>
  <si>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</si>
  <si>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</si>
  <si>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</si>
  <si>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</si>
  <si>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</si>
  <si>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</si>
  <si>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</si>
  <si>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</si>
  <si>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</si>
  <si>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</si>
  <si>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</si>
  <si>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</si>
  <si>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</si>
  <si>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</si>
  <si>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</si>
  <si>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</si>
  <si>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</si>
  <si>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</si>
  <si>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</si>
  <si>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</si>
  <si>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</si>
  <si>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</si>
  <si>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</si>
  <si>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</si>
  <si>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</si>
  <si>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</si>
  <si>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</si>
  <si>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</si>
  <si>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</si>
  <si>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</si>
  <si>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</si>
  <si>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</si>
  <si>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</si>
  <si>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</si>
  <si>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</si>
  <si>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</si>
  <si>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</si>
  <si>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</si>
  <si>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</si>
  <si>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</si>
  <si>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</si>
  <si>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</si>
  <si>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</si>
  <si>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</si>
  <si>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</si>
  <si>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</si>
  <si>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</si>
  <si>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</si>
  <si>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</si>
  <si>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</si>
  <si>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</si>
  <si>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</si>
  <si>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</si>
  <si>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</si>
  <si>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</si>
  <si>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</si>
  <si>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</si>
  <si>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</si>
  <si>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</si>
  <si>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</si>
  <si>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</si>
  <si>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</si>
  <si>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</si>
  <si>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</si>
  <si>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</si>
  <si>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</si>
  <si>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</si>
  <si>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</si>
  <si>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</si>
  <si>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</si>
  <si>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</si>
  <si>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</si>
  <si>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</si>
  <si>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</si>
  <si>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</si>
  <si>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</si>
  <si>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</si>
  <si>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</si>
  <si>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</si>
  <si>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</si>
  <si>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</si>
  <si>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</si>
  <si>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</si>
  <si>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</si>
  <si>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</si>
  <si>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</si>
  <si>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</si>
  <si>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</si>
  <si>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</si>
  <si>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</si>
  <si>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</si>
  <si>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</si>
  <si>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</si>
  <si>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</si>
  <si>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</si>
  <si>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</si>
  <si>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</si>
  <si>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</si>
  <si>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</si>
  <si>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</si>
  <si>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</si>
  <si>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</si>
  <si>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</si>
  <si>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</si>
  <si>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</si>
  <si>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</si>
  <si>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</si>
  <si>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</si>
  <si>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</si>
  <si>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</si>
  <si>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</si>
  <si>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</si>
  <si>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</si>
  <si>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</si>
  <si>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</si>
  <si>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</si>
  <si>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</si>
  <si>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</si>
  <si>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</si>
  <si>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</si>
  <si>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</si>
  <si>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</si>
  <si>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</si>
  <si>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</si>
  <si>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</si>
  <si>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</si>
  <si>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</si>
  <si>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</si>
  <si>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</si>
  <si>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</si>
  <si>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</si>
  <si>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</si>
  <si>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</si>
  <si>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</si>
  <si>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</si>
  <si>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</si>
  <si>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</si>
  <si>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</si>
  <si>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</si>
  <si>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</si>
  <si>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</si>
  <si>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</si>
  <si>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</si>
  <si>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</si>
  <si>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</si>
  <si>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</si>
  <si>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</si>
  <si>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</si>
  <si>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</si>
  <si>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</si>
  <si>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</si>
  <si>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</si>
  <si>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</si>
  <si>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</si>
  <si>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</si>
  <si>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</si>
  <si>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</si>
  <si>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</si>
  <si>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</si>
  <si>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</si>
  <si>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</si>
  <si>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</si>
  <si>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</si>
  <si>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</si>
  <si>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</si>
  <si>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</si>
  <si>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</si>
  <si>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</si>
  <si>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</si>
  <si>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</si>
  <si>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</si>
  <si>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</si>
  <si>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</si>
  <si>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</si>
  <si>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</si>
  <si>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</si>
  <si>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</si>
  <si>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</si>
  <si>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</si>
  <si>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</si>
  <si>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</si>
  <si>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</si>
  <si>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</si>
  <si>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</si>
  <si>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</si>
  <si>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</si>
  <si>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</si>
  <si>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</si>
  <si>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</si>
  <si>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</si>
  <si>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</si>
  <si>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</si>
  <si>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</si>
  <si>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</si>
  <si>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</si>
  <si>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</si>
  <si>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</si>
  <si>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</si>
  <si>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</si>
  <si>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</si>
  <si>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</si>
  <si>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</si>
  <si>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</si>
  <si>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</si>
  <si>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</si>
  <si>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</si>
  <si>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</si>
  <si>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</si>
  <si>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</si>
  <si>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</si>
  <si>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</si>
  <si>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</si>
  <si>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</si>
  <si>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</si>
  <si>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</si>
  <si>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</si>
  <si>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</si>
  <si>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</si>
  <si>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</si>
  <si>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</si>
  <si>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</si>
  <si>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</si>
  <si>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</si>
  <si>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</si>
  <si>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</si>
  <si>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</si>
  <si>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</si>
  <si>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</si>
  <si>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</si>
  <si>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</si>
  <si>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</si>
  <si>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</si>
  <si>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</si>
  <si>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</si>
  <si>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</si>
  <si>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</si>
  <si>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</si>
  <si>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</si>
  <si>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</si>
  <si>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</si>
  <si>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</si>
  <si>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</si>
  <si>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</si>
  <si>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</si>
  <si>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</si>
  <si>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</si>
  <si>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</si>
  <si>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</si>
  <si>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</si>
  <si>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</si>
  <si>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</si>
  <si>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</si>
  <si>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</si>
  <si>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</si>
  <si>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</si>
  <si>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</si>
  <si>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</si>
  <si>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</si>
  <si>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</si>
  <si>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</si>
  <si>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</si>
  <si>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</si>
  <si>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</si>
  <si>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</si>
  <si>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</si>
  <si>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</si>
  <si>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</si>
  <si>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</si>
  <si>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</si>
  <si>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</si>
  <si>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</si>
  <si>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</si>
  <si>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</si>
  <si>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</si>
  <si>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</si>
  <si>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</si>
  <si>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</si>
  <si>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</si>
  <si>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</si>
  <si>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</si>
  <si>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</si>
  <si>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</si>
  <si>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</si>
  <si>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</si>
  <si>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</si>
  <si>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</si>
  <si>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</si>
  <si>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</si>
  <si>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</si>
  <si>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</si>
  <si>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</si>
  <si>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</si>
  <si>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</si>
  <si>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</si>
  <si>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</si>
  <si>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</si>
  <si>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</si>
  <si>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</si>
  <si>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</si>
  <si>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</si>
  <si>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</si>
  <si>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</si>
  <si>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</si>
  <si>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</si>
  <si>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</si>
  <si>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</si>
  <si>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</si>
  <si>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</si>
  <si>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</si>
  <si>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</si>
  <si>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</si>
  <si>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</si>
  <si>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</si>
  <si>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</si>
  <si>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</si>
  <si>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</si>
  <si>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</si>
  <si>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</si>
  <si>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</si>
  <si>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</si>
  <si>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</si>
  <si>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</si>
  <si>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</si>
  <si>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</si>
  <si>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</si>
  <si>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</si>
  <si>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</si>
  <si>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</si>
  <si>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</si>
  <si>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</si>
  <si>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</si>
  <si>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</si>
  <si>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</si>
  <si>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</si>
  <si>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</si>
  <si>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</si>
  <si>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</si>
  <si>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</si>
  <si>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</si>
  <si>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</si>
  <si>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</si>
  <si>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</si>
  <si>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</si>
  <si>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</si>
  <si>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</si>
  <si>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</si>
  <si>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</si>
  <si>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</si>
  <si>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</si>
  <si>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</si>
  <si>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</si>
  <si>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</si>
  <si>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</si>
  <si>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</si>
  <si>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</si>
  <si>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</si>
  <si>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</si>
  <si>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</si>
  <si>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</si>
  <si>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</si>
  <si>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</si>
  <si>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</si>
  <si>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</si>
  <si>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</si>
  <si>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</si>
  <si>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</si>
  <si>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</si>
  <si>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</si>
  <si>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</si>
  <si>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</si>
  <si>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</si>
  <si>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</si>
  <si>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</si>
  <si>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</si>
  <si>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</si>
  <si>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</si>
  <si>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</si>
  <si>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</si>
  <si>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</si>
  <si>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</si>
  <si>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</si>
  <si>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</si>
  <si>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</si>
  <si>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</si>
  <si>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</si>
  <si>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</si>
  <si>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</si>
  <si>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</si>
  <si>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</si>
  <si>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</si>
  <si>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</si>
  <si>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</si>
  <si>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</si>
  <si>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</si>
  <si>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</si>
  <si>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</si>
  <si>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</si>
  <si>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</si>
  <si>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</si>
  <si>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</si>
  <si>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</si>
  <si>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</si>
  <si>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</si>
  <si>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</si>
  <si>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</si>
  <si>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</si>
  <si>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</si>
  <si>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</si>
  <si>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</si>
  <si>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</si>
  <si>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</si>
  <si>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</si>
  <si>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</si>
  <si>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</si>
  <si>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</si>
  <si>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</si>
  <si>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</si>
  <si>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</si>
  <si>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</si>
  <si>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</si>
  <si>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</si>
  <si>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</si>
  <si>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</si>
  <si>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</si>
  <si>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</si>
  <si>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</si>
  <si>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</si>
  <si>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</si>
  <si>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</si>
  <si>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</si>
  <si>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</si>
  <si>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</si>
  <si>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</si>
  <si>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</si>
  <si>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</si>
  <si>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</si>
  <si>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</si>
  <si>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</si>
  <si>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</si>
  <si>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</si>
  <si>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</si>
  <si>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</si>
  <si>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</si>
  <si>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</si>
  <si>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</si>
  <si>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</si>
  <si>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</si>
  <si>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</si>
  <si>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</si>
  <si>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</si>
  <si>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</si>
  <si>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</si>
  <si>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</si>
  <si>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</si>
  <si>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</si>
  <si>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</si>
  <si>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</si>
  <si>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</si>
  <si>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</si>
  <si>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</si>
  <si>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</si>
  <si>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</si>
  <si>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</si>
  <si>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</si>
  <si>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</si>
  <si>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</si>
  <si>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</si>
  <si>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</si>
  <si>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</si>
  <si>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</si>
  <si>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</si>
  <si>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</si>
  <si>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</si>
  <si>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</si>
  <si>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</si>
  <si>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</si>
  <si>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</si>
  <si>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</si>
  <si>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</si>
  <si>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</si>
  <si>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</si>
  <si>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</si>
  <si>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</si>
  <si>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</si>
  <si>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</si>
  <si>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</si>
  <si>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</si>
  <si>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</si>
  <si>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</si>
  <si>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</si>
  <si>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</si>
  <si>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</si>
  <si>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</si>
  <si>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</si>
  <si>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</si>
  <si>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</si>
  <si>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</si>
  <si>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</si>
  <si>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</si>
  <si>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</si>
  <si>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</si>
  <si>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</si>
  <si>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</si>
  <si>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</si>
  <si>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</si>
  <si>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</si>
  <si>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</si>
  <si>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</si>
  <si>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</si>
  <si>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</si>
  <si>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</si>
  <si>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</si>
  <si>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</si>
  <si>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</si>
  <si>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</si>
  <si>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</si>
  <si>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</si>
  <si>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</si>
  <si>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</si>
  <si>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</si>
  <si>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</si>
  <si>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</si>
  <si>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</si>
  <si>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</si>
  <si>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</si>
  <si>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</si>
  <si>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</si>
  <si>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</si>
  <si>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</si>
  <si>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</si>
  <si>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</si>
  <si>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</si>
  <si>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</si>
  <si>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</si>
  <si>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</si>
  <si>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</si>
  <si>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</si>
  <si>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</si>
  <si>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</si>
  <si>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</si>
  <si>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</si>
  <si>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</si>
  <si>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</si>
  <si>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</si>
  <si>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</si>
  <si>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</si>
  <si>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</si>
  <si>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</si>
  <si>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</si>
  <si>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</si>
  <si>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</si>
  <si>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</si>
  <si>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</si>
  <si>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</si>
  <si>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</si>
  <si>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</si>
  <si>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</si>
  <si>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</si>
  <si>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</si>
  <si>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</si>
  <si>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</si>
  <si>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</si>
  <si>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</si>
  <si>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</si>
  <si>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</si>
  <si>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</si>
  <si>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</si>
  <si>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</si>
  <si>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</si>
  <si>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</si>
  <si>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</si>
  <si>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</si>
  <si>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</si>
  <si>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</si>
  <si>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</si>
  <si>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</si>
  <si>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</si>
  <si>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</si>
  <si>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</si>
  <si>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</si>
  <si>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</si>
  <si>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</si>
  <si>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</si>
  <si>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</si>
  <si>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</si>
  <si>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</si>
  <si>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</si>
  <si>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</si>
  <si>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</si>
  <si>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</si>
  <si>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</si>
  <si>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</si>
  <si>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</si>
  <si>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</si>
  <si>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</si>
  <si>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</si>
  <si>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</si>
  <si>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</si>
  <si>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</si>
  <si>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</si>
  <si>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</si>
  <si>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</si>
  <si>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</si>
  <si>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</si>
  <si>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</si>
  <si>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</si>
  <si>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</si>
  <si>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</si>
  <si>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</si>
  <si>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</si>
  <si>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</si>
  <si>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</si>
  <si>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</si>
  <si>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</si>
  <si>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</si>
  <si>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</si>
  <si>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</si>
  <si>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</si>
  <si>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</si>
  <si>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</si>
  <si>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</si>
  <si>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</si>
  <si>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</si>
  <si>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</si>
  <si>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</si>
  <si>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</si>
  <si>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</si>
  <si>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</si>
  <si>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</si>
  <si>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</si>
  <si>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</si>
  <si>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</si>
  <si>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</si>
  <si>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</si>
  <si>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</si>
  <si>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</si>
  <si>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</si>
  <si>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</si>
  <si>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</si>
  <si>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</si>
  <si>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</si>
  <si>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</si>
  <si>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</si>
  <si>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</si>
  <si>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</si>
  <si>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</si>
  <si>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</si>
  <si>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</si>
  <si>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</si>
  <si>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</si>
  <si>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</si>
  <si>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</si>
  <si>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</si>
  <si>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</si>
  <si>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</si>
  <si>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</si>
  <si>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</si>
  <si>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</si>
  <si>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</si>
  <si>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</si>
  <si>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</si>
  <si>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</si>
  <si>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</si>
  <si>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</si>
  <si>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</si>
  <si>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</si>
  <si>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</si>
  <si>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</si>
  <si>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</si>
  <si>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</si>
  <si>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</si>
  <si>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</si>
  <si>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</si>
  <si>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</si>
  <si>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</si>
  <si>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</si>
  <si>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</si>
  <si>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</si>
  <si>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</si>
  <si>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</si>
  <si>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</si>
  <si>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</si>
  <si>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</si>
  <si>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</si>
  <si>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</si>
  <si>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</si>
  <si>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</si>
  <si>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</si>
  <si>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</si>
  <si>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</si>
  <si>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</si>
  <si>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</si>
  <si>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</si>
  <si>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</si>
  <si>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</si>
  <si>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</si>
  <si>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</si>
  <si>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</si>
  <si>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</si>
  <si>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</si>
  <si>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</si>
  <si>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</si>
  <si>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</si>
  <si>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</si>
  <si>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</si>
  <si>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</si>
  <si>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</si>
  <si>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</si>
  <si>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</si>
  <si>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</si>
  <si>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</si>
  <si>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</si>
  <si>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</si>
  <si>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</si>
  <si>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</si>
  <si>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</si>
  <si>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</si>
  <si>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</si>
  <si>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</si>
  <si>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</si>
  <si>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</si>
  <si>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</si>
  <si>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</si>
  <si>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</si>
  <si>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</si>
  <si>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</si>
  <si>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</si>
  <si>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</si>
  <si>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</si>
  <si>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</si>
  <si>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</si>
  <si>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</si>
  <si>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</si>
  <si>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</si>
  <si>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</si>
  <si>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</si>
  <si>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</si>
  <si>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</si>
  <si>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</si>
  <si>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</si>
  <si>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</si>
  <si>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</si>
  <si>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</si>
  <si>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</si>
  <si>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</si>
  <si>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</si>
  <si>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</si>
  <si>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</si>
  <si>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</si>
  <si>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</si>
  <si>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</si>
  <si>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</si>
  <si>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</si>
  <si>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</si>
  <si>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</si>
  <si>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</si>
  <si>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</si>
  <si>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</si>
  <si>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</si>
  <si>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</si>
  <si>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</si>
  <si>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</si>
  <si>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</si>
  <si>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</si>
  <si>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</si>
  <si>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</si>
  <si>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</si>
  <si>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</si>
  <si>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</si>
  <si>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</si>
  <si>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</si>
  <si>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</si>
  <si>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</si>
  <si>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</si>
  <si>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</si>
  <si>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</si>
  <si>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</si>
  <si>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</si>
  <si>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</si>
  <si>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</si>
  <si>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</si>
  <si>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</si>
  <si>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</si>
  <si>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</si>
  <si>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</si>
  <si>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</si>
  <si>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</si>
  <si>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</si>
  <si>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</si>
  <si>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</si>
  <si>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</si>
  <si>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</si>
  <si>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</si>
  <si>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</si>
  <si>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</si>
  <si>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</si>
  <si>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</si>
  <si>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</si>
  <si>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</si>
  <si>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</si>
  <si>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</si>
  <si>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</si>
  <si>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</si>
  <si>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</si>
  <si>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</si>
  <si>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</si>
  <si>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</si>
  <si>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</si>
  <si>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</si>
  <si>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</si>
  <si>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</si>
  <si>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</si>
  <si>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</si>
  <si>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</si>
  <si>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</si>
  <si>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</si>
  <si>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</si>
  <si>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</si>
  <si>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</si>
  <si>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</si>
  <si>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</si>
  <si>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</si>
  <si>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</si>
  <si>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</si>
  <si>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</si>
  <si>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</si>
  <si>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</si>
  <si>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</si>
  <si>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</si>
  <si>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</si>
  <si>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</si>
  <si>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</si>
  <si>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</si>
  <si>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</si>
  <si>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</si>
  <si>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</si>
  <si>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</si>
  <si>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</si>
  <si>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</si>
  <si>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</si>
  <si>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</si>
  <si>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</si>
  <si>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</si>
  <si>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</si>
  <si>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</si>
  <si>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</si>
  <si>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</si>
  <si>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</si>
  <si>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</si>
  <si>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</si>
  <si>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</si>
  <si>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</si>
  <si>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</si>
  <si>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</si>
  <si>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</si>
  <si>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</si>
  <si>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</si>
  <si>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</si>
  <si>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</si>
  <si>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</si>
  <si>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</si>
  <si>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</si>
  <si>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</si>
  <si>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</si>
  <si>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</si>
  <si>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</si>
  <si>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</si>
  <si>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</si>
  <si>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</si>
  <si>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</si>
  <si>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</si>
  <si>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</si>
  <si>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</si>
  <si>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</si>
  <si>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</si>
  <si>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</si>
  <si>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</si>
  <si>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</si>
  <si>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</si>
  <si>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</si>
  <si>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</si>
  <si>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</si>
  <si>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</si>
  <si>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</si>
  <si>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</si>
  <si>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</si>
  <si>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</si>
  <si>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</si>
  <si>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</si>
  <si>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</si>
  <si>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</si>
  <si>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</si>
  <si>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</si>
  <si>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</si>
  <si>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</si>
  <si>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</si>
  <si>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</si>
  <si>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</si>
  <si>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</si>
  <si>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</si>
  <si>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</si>
  <si>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</si>
  <si>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</si>
  <si>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</si>
  <si>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</si>
  <si>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</si>
  <si>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</si>
  <si>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</si>
  <si>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</si>
  <si>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</si>
  <si>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</si>
  <si>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</si>
  <si>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</si>
  <si>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</si>
  <si>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</si>
  <si>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</si>
  <si>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</si>
  <si>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</si>
  <si>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</si>
  <si>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</si>
  <si>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</si>
  <si>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</si>
  <si>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</si>
  <si>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</si>
  <si>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</si>
  <si>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</si>
  <si>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</si>
  <si>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</si>
  <si>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</si>
  <si>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</si>
  <si>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</si>
  <si>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</si>
  <si>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</si>
  <si>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</si>
  <si>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</si>
  <si>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</si>
  <si>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</si>
  <si>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</si>
  <si>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</si>
  <si>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</si>
  <si>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</si>
  <si>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</si>
  <si>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</si>
  <si>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</si>
  <si>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</si>
  <si>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</si>
  <si>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</si>
  <si>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</si>
  <si>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</si>
  <si>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</si>
  <si>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</si>
  <si>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</si>
  <si>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</si>
  <si>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</si>
  <si>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</si>
  <si>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</si>
  <si>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</si>
  <si>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</si>
  <si>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</si>
  <si>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</si>
  <si>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</si>
  <si>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</si>
  <si>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</si>
  <si>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</si>
  <si>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</si>
  <si>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</si>
  <si>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</si>
  <si>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</si>
  <si>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</si>
  <si>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</si>
  <si>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</si>
  <si>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</si>
  <si>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</si>
  <si>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</si>
  <si>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</si>
  <si>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</si>
  <si>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</si>
  <si>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</si>
  <si>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</si>
  <si>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</si>
  <si>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</si>
  <si>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</si>
  <si>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</si>
  <si>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</si>
  <si>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</si>
  <si>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</si>
  <si>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</si>
  <si>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</si>
  <si>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</si>
  <si>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</si>
  <si>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</si>
  <si>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</si>
  <si>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</si>
  <si>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</si>
  <si>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</si>
  <si>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</si>
  <si>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</si>
  <si>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</si>
  <si>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</si>
  <si>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</si>
  <si>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</si>
  <si>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</si>
  <si>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</si>
  <si>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</si>
  <si>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</si>
  <si>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</si>
  <si>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</si>
  <si>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</si>
  <si>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</si>
  <si>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</si>
  <si>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</si>
  <si>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</si>
  <si>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</si>
  <si>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</si>
  <si>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</si>
  <si>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</si>
  <si>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</si>
  <si>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</si>
  <si>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</si>
  <si>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</si>
  <si>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</si>
  <si>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</si>
  <si>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</si>
  <si>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</si>
  <si>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</si>
  <si>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</si>
  <si>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</si>
  <si>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</si>
  <si>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</si>
  <si>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</si>
  <si>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</si>
  <si>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</si>
  <si>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</si>
  <si>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</si>
  <si>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</si>
  <si>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</si>
  <si>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</si>
  <si>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</si>
  <si>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</si>
  <si>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</si>
  <si>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</si>
  <si>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</si>
  <si>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</si>
  <si>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</si>
  <si>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</si>
  <si>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</si>
  <si>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</si>
  <si>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</si>
  <si>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</si>
  <si>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</si>
  <si>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</si>
  <si>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</si>
  <si>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</si>
  <si>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</si>
  <si>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</si>
  <si>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</si>
  <si>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</si>
  <si>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</si>
  <si>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</si>
  <si>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</si>
  <si>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</si>
  <si>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</si>
  <si>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</si>
  <si>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</si>
  <si>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</si>
  <si>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</si>
  <si>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</si>
  <si>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</si>
  <si>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</si>
  <si>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</si>
  <si>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</si>
  <si>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</si>
  <si>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</si>
  <si>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</si>
  <si>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</si>
  <si>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</si>
  <si>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</si>
  <si>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</si>
  <si>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</si>
  <si>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</si>
  <si>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</si>
  <si>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</si>
  <si>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</si>
  <si>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</si>
  <si>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</si>
  <si>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</si>
  <si>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</si>
  <si>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</si>
  <si>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</si>
  <si>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</si>
  <si>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</si>
  <si>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</si>
  <si>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</si>
  <si>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</si>
  <si>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</si>
  <si>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</si>
  <si>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</si>
  <si>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</si>
  <si>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</si>
  <si>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</si>
  <si>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</si>
  <si>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</si>
  <si>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</si>
  <si>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</si>
  <si>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</si>
  <si>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</si>
  <si>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</si>
  <si>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</si>
  <si>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</si>
  <si>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</si>
  <si>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</si>
  <si>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</si>
  <si>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</si>
  <si>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</si>
  <si>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</si>
  <si>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</si>
  <si>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</si>
  <si>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</si>
  <si>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</si>
  <si>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</si>
  <si>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</si>
  <si>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</si>
  <si>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</si>
  <si>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</si>
  <si>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</si>
  <si>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</si>
  <si>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</si>
  <si>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</si>
  <si>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</si>
  <si>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</si>
  <si>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</si>
  <si>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</si>
  <si>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</si>
  <si>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</si>
  <si>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</si>
  <si>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</si>
  <si>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</si>
  <si>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</si>
  <si>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</si>
  <si>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</si>
  <si>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</si>
  <si>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</si>
  <si>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</si>
  <si>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</si>
  <si>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</si>
  <si>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</si>
  <si>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</si>
  <si>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</si>
  <si>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</si>
  <si>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</si>
  <si>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</si>
  <si>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</si>
  <si>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</si>
  <si>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</si>
  <si>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</si>
  <si>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</si>
  <si>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</si>
  <si>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</si>
  <si>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</si>
  <si>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</si>
  <si>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</si>
  <si>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</si>
  <si>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</si>
  <si>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</si>
  <si>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</si>
  <si>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</si>
  <si>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</si>
  <si>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</si>
  <si>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</si>
  <si>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</si>
  <si>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</si>
  <si>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</si>
  <si>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</si>
  <si>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</si>
  <si>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</si>
  <si>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</si>
  <si>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</si>
  <si>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</si>
  <si>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</si>
  <si>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</si>
  <si>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</si>
  <si>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</si>
  <si>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</si>
  <si>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</si>
  <si>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</si>
  <si>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</si>
  <si>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</si>
  <si>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</si>
  <si>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</si>
  <si>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</si>
  <si>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</si>
  <si>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</si>
  <si>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</si>
  <si>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</si>
  <si>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</si>
  <si>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</si>
  <si>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</si>
  <si>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</si>
  <si>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</si>
  <si>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</si>
  <si>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</si>
  <si>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</si>
  <si>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</si>
  <si>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</si>
  <si>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</si>
  <si>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</si>
  <si>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</si>
  <si>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</si>
  <si>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</si>
  <si>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</si>
  <si>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</si>
  <si>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</si>
  <si>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</si>
  <si>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</si>
  <si>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</si>
  <si>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</si>
  <si>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</si>
  <si>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</si>
  <si>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</si>
  <si>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</si>
  <si>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</si>
  <si>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</si>
  <si>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</si>
  <si>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</si>
  <si>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</si>
  <si>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</si>
  <si>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</si>
  <si>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</si>
  <si>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</si>
  <si>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</si>
  <si>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</si>
  <si>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</si>
  <si>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</si>
  <si>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</si>
  <si>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</si>
  <si>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</si>
  <si>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</si>
  <si>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</si>
  <si>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</si>
  <si>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</si>
  <si>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</si>
  <si>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</si>
  <si>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</si>
  <si>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</si>
  <si>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</si>
  <si>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</si>
  <si>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</si>
  <si>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</si>
  <si>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</si>
  <si>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</si>
  <si>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</si>
  <si>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</si>
  <si>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</si>
  <si>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</si>
  <si>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</si>
  <si>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</si>
  <si>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</si>
  <si>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</si>
  <si>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</si>
  <si>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</si>
  <si>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</si>
  <si>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</si>
  <si>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</si>
  <si>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</si>
  <si>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</si>
  <si>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</si>
  <si>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</si>
  <si>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</si>
  <si>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</si>
  <si>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</si>
  <si>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</si>
  <si>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</si>
  <si>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</si>
  <si>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</si>
  <si>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</si>
  <si>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</si>
  <si>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</si>
  <si>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</si>
  <si>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</si>
  <si>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</si>
  <si>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</si>
  <si>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</si>
  <si>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</si>
  <si>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</si>
  <si>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</si>
  <si>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</si>
  <si>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</si>
  <si>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</si>
  <si>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</si>
  <si>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</si>
  <si>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</si>
  <si>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</si>
  <si>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</si>
  <si>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</si>
  <si>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</si>
  <si>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</si>
  <si>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</si>
  <si>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</si>
  <si>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</si>
  <si>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</si>
  <si>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</si>
  <si>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</si>
  <si>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</si>
  <si>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</si>
  <si>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</si>
  <si>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</si>
  <si>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</si>
  <si>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</si>
  <si>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</si>
  <si>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</si>
  <si>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</si>
  <si>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</si>
  <si>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</si>
  <si>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</si>
  <si>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</si>
  <si>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</si>
  <si>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</si>
  <si>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</si>
  <si>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</si>
  <si>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</si>
  <si>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</si>
  <si>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</si>
  <si>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</si>
  <si>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</si>
  <si>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</si>
  <si>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</si>
  <si>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</si>
  <si>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</si>
  <si>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</si>
  <si>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</si>
  <si>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</si>
  <si>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</si>
  <si>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</si>
  <si>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</si>
  <si>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</si>
  <si>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</si>
  <si>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</si>
  <si>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</si>
  <si>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</si>
  <si>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</si>
  <si>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</si>
  <si>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</si>
  <si>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</si>
  <si>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</si>
  <si>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</si>
  <si>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</si>
  <si>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</si>
  <si>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</si>
  <si>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</si>
  <si>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</si>
  <si>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</si>
  <si>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</si>
  <si>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</si>
  <si>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</si>
  <si>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</si>
  <si>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</si>
  <si>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</si>
  <si>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</si>
  <si>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</si>
  <si>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</si>
  <si>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</si>
  <si>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</si>
  <si>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</si>
  <si>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</si>
  <si>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</si>
  <si>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</si>
  <si>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</si>
  <si>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</si>
  <si>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</si>
  <si>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</si>
  <si>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</si>
  <si>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</si>
  <si>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</si>
  <si>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</si>
  <si>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</si>
  <si>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</si>
  <si>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</si>
  <si>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</si>
  <si>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</si>
  <si>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</si>
  <si>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</si>
  <si>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</si>
  <si>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</si>
  <si>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</si>
  <si>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</si>
  <si>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</si>
  <si>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</si>
  <si>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</si>
  <si>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</si>
  <si>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</si>
  <si>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</si>
  <si>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</si>
  <si>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</si>
  <si>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</si>
  <si>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</si>
  <si>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</si>
  <si>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</si>
  <si>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</si>
  <si>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</si>
  <si>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</si>
  <si>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</si>
  <si>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</si>
  <si>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</si>
  <si>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</si>
  <si>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</si>
  <si>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</si>
  <si>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</si>
  <si>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</si>
  <si>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</si>
  <si>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</si>
  <si>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</si>
  <si>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</si>
  <si>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</si>
  <si>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</si>
  <si>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</si>
  <si>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</si>
  <si>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</si>
  <si>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</si>
  <si>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</si>
  <si>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</si>
  <si>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</si>
  <si>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</si>
  <si>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</si>
  <si>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</si>
  <si>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</si>
  <si>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</si>
  <si>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</si>
  <si>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</si>
  <si>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</si>
  <si>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</si>
  <si>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</si>
  <si>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</si>
  <si>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</si>
  <si>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</si>
  <si>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</si>
  <si>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</si>
  <si>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</si>
  <si>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</si>
  <si>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</si>
  <si>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</si>
  <si>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</si>
  <si>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</si>
  <si>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</si>
  <si>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</si>
  <si>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</si>
  <si>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</si>
  <si>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</si>
  <si>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</si>
  <si>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</si>
  <si>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</si>
  <si>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</si>
  <si>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</si>
  <si>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</si>
  <si>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</si>
  <si>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</si>
  <si>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</si>
  <si>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</si>
  <si>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</si>
  <si>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</si>
  <si>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</si>
  <si>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</si>
  <si>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</si>
  <si>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</si>
  <si>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</si>
  <si>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</si>
  <si>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</si>
  <si>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</si>
  <si>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</si>
  <si>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</si>
  <si>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</si>
  <si>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</si>
  <si>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</si>
  <si>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</si>
  <si>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</si>
  <si>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</si>
  <si>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</si>
  <si>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</si>
  <si>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</si>
  <si>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</si>
  <si>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</si>
  <si>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</si>
  <si>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</si>
  <si>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</si>
  <si>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</si>
  <si>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</si>
  <si>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</si>
  <si>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</si>
  <si>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</si>
  <si>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</si>
  <si>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</si>
  <si>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</si>
  <si>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</si>
  <si>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</si>
  <si>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</si>
  <si>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</si>
  <si>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</si>
  <si>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</si>
  <si>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</si>
  <si>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</si>
  <si>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</si>
  <si>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</si>
  <si>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</si>
  <si>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</si>
  <si>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</si>
  <si>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</si>
  <si>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</si>
  <si>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</si>
  <si>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</si>
  <si>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</si>
  <si>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</si>
  <si>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</si>
  <si>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</si>
  <si>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</si>
  <si>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</si>
  <si>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</si>
  <si>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</si>
  <si>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</si>
  <si>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</si>
  <si>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</si>
  <si>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</si>
  <si>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</si>
  <si>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</si>
  <si>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</si>
  <si>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</si>
  <si>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</si>
  <si>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</si>
  <si>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</si>
  <si>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</si>
  <si>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</si>
  <si>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</si>
  <si>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</si>
  <si>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</si>
  <si>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</si>
  <si>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</si>
  <si>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</si>
  <si>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</si>
  <si>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</si>
  <si>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</si>
  <si>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</si>
  <si>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</si>
  <si>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</si>
  <si>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</si>
  <si>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</si>
  <si>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</si>
  <si>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</si>
  <si>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</si>
  <si>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</si>
  <si>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</si>
  <si>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</si>
  <si>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</si>
  <si>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</si>
  <si>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</si>
  <si>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</si>
  <si>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</si>
  <si>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</si>
  <si>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</si>
  <si>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</si>
  <si>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</si>
  <si>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</si>
  <si>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</si>
  <si>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</si>
  <si>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</si>
  <si>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</si>
  <si>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</si>
  <si>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</si>
  <si>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</si>
  <si>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</si>
  <si>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</si>
  <si>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</si>
  <si>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</si>
  <si>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</si>
  <si>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</si>
  <si>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</si>
  <si>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</si>
  <si>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</si>
  <si>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</si>
  <si>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</si>
  <si>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</si>
  <si>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</si>
  <si>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</si>
  <si>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</si>
  <si>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</si>
  <si>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</si>
  <si>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</si>
  <si>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</si>
  <si>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</si>
  <si>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</si>
  <si>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</si>
  <si>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</si>
  <si>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</si>
  <si>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</si>
  <si>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</si>
  <si>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</si>
  <si>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</si>
  <si>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</si>
  <si>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</si>
  <si>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</si>
  <si>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</si>
  <si>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</si>
  <si>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</si>
  <si>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</si>
  <si>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</si>
  <si>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</si>
  <si>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</si>
  <si>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</si>
  <si>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</si>
  <si>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</si>
  <si>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</si>
  <si>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</si>
  <si>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</si>
  <si>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</si>
  <si>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</si>
  <si>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</si>
  <si>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</si>
  <si>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</si>
  <si>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</si>
  <si>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</si>
  <si>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</si>
  <si>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</si>
  <si>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</si>
  <si>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</si>
  <si>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</si>
  <si>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</si>
  <si>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</si>
  <si>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</si>
  <si>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</si>
  <si>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</si>
  <si>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</si>
  <si>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</si>
  <si>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</si>
  <si>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</si>
  <si>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</si>
  <si>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</si>
  <si>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</si>
  <si>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</si>
  <si>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</si>
  <si>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</si>
  <si>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</si>
  <si>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</si>
  <si>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</si>
  <si>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</si>
  <si>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</si>
  <si>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</si>
  <si>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</si>
  <si>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</si>
  <si>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</si>
  <si>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</si>
  <si>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</si>
  <si>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</si>
  <si>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</si>
  <si>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</si>
  <si>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</si>
  <si>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</si>
  <si>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</si>
  <si>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</si>
  <si>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</si>
  <si>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</si>
  <si>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</si>
  <si>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</si>
  <si>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</si>
  <si>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</si>
  <si>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</si>
  <si>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</si>
  <si>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</si>
  <si>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</si>
  <si>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</si>
  <si>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</si>
  <si>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</si>
  <si>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</si>
  <si>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</si>
  <si>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</si>
  <si>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</si>
  <si>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</si>
  <si>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</si>
  <si>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</si>
  <si>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</si>
  <si>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</si>
  <si>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</si>
  <si>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</si>
  <si>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</si>
  <si>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</si>
  <si>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</si>
  <si>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</si>
  <si>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</si>
  <si>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</si>
  <si>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</si>
  <si>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</si>
  <si>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</si>
  <si>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</si>
  <si>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</si>
  <si>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</si>
  <si>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</si>
  <si>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</si>
  <si>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</si>
  <si>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</si>
  <si>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</si>
  <si>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</si>
  <si>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</si>
  <si>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</si>
  <si>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</si>
  <si>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</si>
  <si>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</si>
  <si>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</si>
  <si>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</si>
  <si>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</si>
  <si>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</si>
  <si>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</si>
  <si>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</si>
  <si>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</si>
  <si>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</si>
  <si>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</si>
  <si>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</si>
  <si>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</si>
  <si>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</si>
  <si>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</si>
  <si>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</si>
  <si>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</si>
  <si>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</si>
  <si>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</si>
  <si>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</si>
  <si>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</si>
  <si>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</si>
  <si>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</si>
  <si>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</si>
  <si>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</si>
  <si>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</si>
  <si>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</si>
  <si>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</si>
  <si>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</si>
  <si>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</si>
  <si>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</si>
  <si>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</si>
  <si>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</si>
  <si>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</si>
  <si>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</si>
  <si>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</si>
  <si>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</si>
  <si>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</si>
  <si>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</si>
  <si>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</si>
  <si>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</si>
  <si>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</si>
  <si>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</si>
  <si>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</si>
  <si>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</si>
  <si>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</si>
  <si>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</si>
  <si>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</si>
  <si>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</si>
  <si>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</si>
  <si>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</si>
  <si>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</si>
  <si>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</si>
  <si>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</si>
  <si>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</si>
  <si>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</si>
  <si>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</si>
  <si>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</si>
  <si>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</si>
  <si>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</si>
  <si>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</si>
  <si>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</si>
  <si>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</si>
  <si>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</si>
  <si>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</si>
  <si>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</si>
  <si>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</si>
  <si>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</si>
  <si>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</si>
  <si>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</si>
  <si>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</si>
  <si>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</si>
  <si>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</si>
  <si>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</si>
  <si>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</si>
  <si>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</si>
  <si>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</si>
  <si>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</si>
  <si>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</si>
  <si>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</si>
  <si>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</si>
  <si>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</si>
  <si>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</si>
  <si>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</si>
  <si>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</si>
  <si>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</si>
  <si>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</si>
  <si>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</si>
  <si>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</si>
  <si>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</si>
  <si>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</si>
  <si>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</si>
  <si>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</si>
  <si>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</si>
  <si>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</si>
  <si>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</si>
  <si>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</si>
  <si>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</si>
  <si>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</si>
  <si>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</si>
  <si>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</si>
  <si>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</si>
  <si>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</si>
  <si>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</si>
  <si>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</si>
  <si>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</si>
  <si>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</si>
  <si>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</si>
  <si>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</si>
  <si>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</si>
  <si>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</si>
  <si>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</si>
  <si>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</si>
  <si>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</si>
  <si>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</si>
  <si>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</si>
  <si>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</si>
  <si>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</si>
  <si>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</si>
  <si>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</si>
  <si>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</si>
  <si>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</si>
  <si>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</si>
  <si>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</si>
  <si>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</si>
  <si>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</si>
  <si>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</si>
  <si>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</si>
  <si>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</si>
  <si>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</si>
  <si>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</si>
  <si>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</si>
  <si>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</si>
  <si>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</si>
  <si>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</si>
  <si>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</si>
  <si>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</si>
  <si>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</si>
  <si>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</si>
  <si>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</si>
  <si>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</si>
  <si>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</si>
  <si>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</si>
  <si>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</si>
  <si>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</si>
  <si>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</si>
  <si>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</si>
  <si>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</si>
  <si>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</si>
  <si>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</si>
  <si>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</si>
  <si>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</si>
  <si>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</si>
  <si>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</si>
  <si>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</si>
  <si>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</si>
  <si>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</si>
  <si>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</si>
  <si>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</si>
  <si>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</si>
  <si>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</si>
  <si>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</si>
  <si>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</si>
  <si>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</si>
  <si>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</si>
  <si>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</si>
  <si>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</si>
  <si>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</si>
  <si>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</si>
  <si>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</si>
  <si>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</si>
  <si>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</si>
  <si>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</si>
  <si>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</si>
  <si>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</si>
  <si>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</si>
  <si>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</si>
  <si>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</si>
  <si>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</si>
  <si>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</si>
  <si>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</si>
  <si>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</si>
  <si>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</si>
  <si>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</si>
  <si>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</si>
  <si>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</si>
  <si>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</si>
  <si>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</si>
  <si>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</si>
  <si>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</si>
  <si>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</si>
  <si>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</si>
  <si>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</si>
  <si>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</si>
  <si>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</si>
  <si>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</si>
  <si>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</si>
  <si>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</si>
  <si>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</si>
  <si>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</si>
  <si>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</si>
  <si>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</si>
  <si>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</si>
  <si>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</si>
  <si>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</si>
  <si>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</si>
  <si>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</si>
  <si>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</si>
  <si>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</si>
  <si>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</si>
  <si>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</si>
  <si>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</si>
  <si>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</si>
  <si>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</si>
  <si>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</si>
  <si>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</si>
  <si>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</si>
  <si>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</si>
  <si>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</si>
  <si>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</si>
  <si>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</si>
  <si>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</si>
  <si>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</si>
  <si>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</si>
  <si>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</si>
  <si>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</si>
  <si>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</si>
  <si>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</si>
  <si>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</si>
  <si>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</si>
  <si>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</si>
  <si>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</si>
  <si>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</si>
  <si>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</si>
  <si>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</si>
  <si>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</si>
  <si>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</si>
  <si>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</si>
  <si>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</si>
  <si>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</si>
  <si>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</si>
  <si>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</si>
  <si>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</si>
  <si>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</si>
  <si>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</si>
  <si>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</si>
  <si>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</si>
  <si>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</si>
  <si>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</si>
  <si>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</si>
  <si>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</si>
  <si>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</si>
  <si>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</si>
  <si>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</si>
  <si>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</si>
  <si>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</si>
  <si>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</si>
  <si>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</si>
  <si>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</si>
  <si>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</si>
  <si>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</si>
  <si>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</si>
  <si>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</si>
  <si>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</si>
  <si>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</si>
  <si>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</si>
  <si>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</si>
  <si>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</si>
  <si>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</si>
  <si>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</si>
  <si>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</si>
  <si>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</si>
  <si>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</si>
  <si>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</si>
  <si>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</si>
  <si>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</si>
  <si>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</si>
  <si>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</si>
  <si>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</si>
  <si>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</si>
  <si>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</si>
  <si>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</si>
  <si>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</si>
  <si>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</si>
  <si>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</si>
  <si>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</si>
  <si>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</si>
  <si>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</si>
  <si>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</si>
  <si>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</si>
  <si>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</si>
  <si>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</si>
  <si>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</si>
  <si>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</si>
  <si>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</si>
  <si>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</si>
  <si>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</si>
  <si>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</si>
  <si>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</si>
  <si>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</si>
  <si>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</si>
  <si>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</si>
  <si>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</si>
  <si>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</si>
  <si>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</si>
  <si>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</si>
  <si>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</si>
  <si>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</si>
  <si>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</si>
  <si>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</si>
  <si>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</si>
  <si>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</si>
  <si>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</si>
  <si>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</si>
  <si>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</si>
  <si>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</si>
  <si>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</si>
  <si>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</si>
  <si>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</si>
  <si>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</si>
  <si>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</si>
  <si>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</si>
  <si>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</si>
  <si>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</si>
  <si>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</si>
  <si>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</si>
  <si>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</si>
  <si>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</si>
  <si>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</si>
  <si>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</si>
  <si>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</si>
  <si>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</si>
  <si>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</si>
  <si>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</si>
  <si>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</si>
  <si>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</si>
  <si>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</si>
  <si>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</si>
  <si>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</si>
  <si>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</si>
  <si>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</si>
  <si>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</si>
  <si>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</si>
  <si>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</si>
  <si>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</si>
  <si>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</si>
  <si>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</si>
  <si>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</si>
  <si>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</si>
  <si>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</si>
  <si>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</si>
  <si>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</si>
  <si>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</si>
  <si>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</si>
  <si>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</si>
  <si>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</si>
  <si>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</si>
  <si>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</si>
  <si>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</si>
  <si>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</si>
  <si>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</si>
  <si>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</si>
  <si>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</si>
  <si>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</si>
  <si>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</si>
  <si>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</si>
  <si>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</si>
  <si>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</si>
  <si>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</si>
  <si>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</si>
  <si>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</si>
  <si>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</si>
  <si>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</si>
  <si>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</si>
  <si>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</si>
  <si>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</si>
  <si>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</si>
  <si>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</si>
  <si>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</si>
  <si>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</si>
  <si>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</si>
  <si>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</si>
  <si>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</si>
  <si>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</si>
  <si>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</si>
  <si>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</si>
  <si>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</si>
  <si>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</si>
  <si>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</si>
  <si>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</si>
  <si>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</si>
  <si>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</si>
  <si>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</si>
  <si>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</si>
  <si>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</si>
  <si>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</si>
  <si>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</si>
  <si>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</si>
  <si>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</si>
  <si>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</si>
  <si>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</si>
  <si>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</si>
  <si>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</si>
  <si>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</si>
  <si>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</si>
  <si>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</si>
  <si>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</si>
  <si>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</si>
  <si>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</si>
  <si>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</si>
  <si>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</si>
  <si>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</si>
  <si>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</si>
  <si>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</si>
  <si>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</si>
  <si>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</si>
  <si>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</si>
  <si>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</si>
  <si>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</si>
  <si>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</si>
  <si>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</si>
  <si>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</si>
  <si>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</si>
  <si>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</si>
  <si>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</si>
  <si>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</si>
  <si>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</si>
  <si>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</si>
  <si>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</si>
  <si>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</si>
  <si>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</si>
  <si>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</si>
  <si>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</si>
  <si>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</si>
  <si>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</si>
  <si>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</si>
  <si>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</si>
  <si>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</si>
  <si>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</si>
  <si>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</si>
  <si>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</si>
  <si>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</si>
  <si>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</si>
  <si>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</si>
  <si>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</si>
  <si>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</si>
  <si>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</si>
  <si>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</si>
  <si>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</si>
  <si>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</si>
  <si>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</si>
  <si>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</si>
  <si>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</si>
  <si>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</si>
  <si>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</si>
  <si>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</si>
  <si>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</si>
  <si>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</si>
  <si>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</si>
  <si>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</si>
  <si>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</si>
  <si>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</si>
  <si>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</si>
  <si>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</si>
  <si>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</si>
  <si>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</si>
  <si>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</si>
  <si>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</si>
  <si>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</si>
  <si>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</si>
  <si>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</si>
  <si>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</si>
  <si>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</si>
  <si>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</si>
  <si>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</si>
  <si>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</si>
  <si>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</si>
  <si>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</si>
  <si>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</si>
  <si>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</si>
  <si>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</si>
  <si>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</si>
  <si>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</si>
  <si>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</si>
  <si>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</si>
  <si>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</si>
  <si>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</si>
  <si>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</si>
  <si>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</si>
  <si>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</si>
  <si>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</si>
  <si>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</si>
  <si>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</si>
  <si>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</si>
  <si>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</si>
  <si>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</si>
  <si>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</si>
  <si>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</si>
  <si>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</si>
  <si>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</si>
  <si>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</si>
  <si>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</si>
  <si>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</si>
  <si>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</si>
  <si>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</si>
  <si>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</si>
  <si>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</si>
  <si>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</si>
  <si>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</si>
  <si>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</si>
  <si>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</si>
  <si>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</si>
  <si>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</si>
  <si>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</si>
  <si>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</si>
  <si>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</si>
  <si>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</si>
  <si>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</si>
  <si>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</si>
  <si>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</si>
  <si>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</si>
  <si>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</si>
  <si>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</si>
  <si>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</si>
  <si>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</si>
  <si>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</si>
  <si>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</si>
  <si>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</si>
  <si>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</si>
  <si>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</si>
  <si>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</si>
  <si>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</si>
  <si>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</si>
  <si>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</si>
  <si>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</si>
  <si>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</si>
  <si>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</si>
  <si>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</si>
  <si>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</si>
  <si>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</si>
  <si>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</si>
  <si>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</si>
  <si>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</si>
  <si>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</si>
  <si>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</si>
  <si>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</si>
  <si>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</si>
  <si>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</si>
  <si>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</si>
  <si>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</si>
  <si>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</si>
  <si>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</si>
  <si>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</si>
  <si>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</si>
  <si>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</si>
  <si>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</si>
  <si>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</si>
  <si>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</si>
  <si>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</si>
  <si>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</si>
  <si>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</si>
  <si>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</si>
  <si>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</si>
  <si>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</si>
  <si>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</si>
  <si>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</si>
  <si>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</si>
  <si>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</si>
  <si>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</si>
  <si>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</si>
  <si>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</si>
  <si>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</si>
  <si>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</si>
  <si>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</si>
  <si>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</si>
  <si>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</si>
  <si>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</si>
  <si>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</si>
  <si>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</si>
  <si>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</si>
  <si>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</si>
  <si>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</si>
  <si>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</si>
  <si>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</si>
  <si>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</si>
  <si>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</si>
  <si>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</si>
  <si>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</si>
  <si>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</si>
  <si>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</si>
  <si>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</si>
  <si>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</si>
  <si>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</si>
  <si>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</si>
  <si>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</si>
  <si>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</si>
  <si>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</si>
  <si>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</si>
  <si>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</si>
  <si>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</si>
  <si>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</si>
  <si>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</si>
  <si>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</si>
  <si>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</si>
  <si>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</si>
  <si>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</si>
  <si>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</si>
  <si>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</si>
  <si>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</si>
  <si>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</si>
  <si>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</si>
  <si>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</si>
  <si>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</si>
  <si>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</si>
  <si>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</si>
  <si>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</si>
  <si>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</si>
  <si>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</si>
  <si>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</si>
  <si>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</si>
  <si>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</si>
  <si>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</si>
  <si>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</si>
  <si>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</si>
  <si>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</si>
  <si>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</si>
  <si>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</si>
  <si>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</si>
  <si>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</si>
  <si>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</si>
  <si>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</si>
  <si>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</si>
  <si>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</si>
  <si>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</si>
  <si>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</si>
  <si>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</si>
  <si>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</si>
  <si>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</si>
  <si>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</si>
  <si>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</si>
  <si>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</si>
  <si>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</si>
  <si>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</si>
  <si>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</si>
  <si>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</si>
  <si>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</si>
  <si>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</si>
  <si>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</si>
  <si>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</si>
  <si>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</si>
  <si>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</si>
  <si>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</si>
  <si>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</si>
  <si>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</si>
  <si>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</si>
  <si>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</si>
  <si>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</si>
  <si>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</si>
  <si>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</si>
  <si>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</si>
  <si>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</si>
  <si>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</si>
  <si>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</si>
  <si>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</si>
  <si>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</si>
  <si>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</si>
  <si>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</si>
  <si>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</si>
  <si>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</si>
  <si>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</si>
  <si>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</si>
  <si>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</si>
  <si>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</si>
  <si>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</si>
  <si>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</si>
  <si>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</si>
  <si>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</si>
  <si>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</si>
  <si>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</si>
  <si>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</si>
  <si>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</si>
  <si>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</si>
  <si>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</si>
  <si>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</si>
  <si>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</si>
  <si>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</si>
  <si>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</si>
  <si>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</si>
  <si>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</si>
  <si>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</si>
  <si>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</si>
  <si>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</si>
  <si>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</si>
  <si>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</si>
  <si>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</si>
  <si>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</si>
  <si>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</si>
  <si>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</si>
  <si>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</si>
  <si>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</si>
  <si>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</si>
  <si>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</si>
  <si>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</si>
  <si>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</si>
  <si>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</si>
  <si>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</si>
  <si>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</si>
  <si>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</si>
  <si>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</si>
  <si>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</si>
  <si>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</si>
  <si>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</si>
  <si>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</si>
  <si>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</si>
  <si>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</si>
  <si>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</si>
  <si>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</si>
  <si>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</si>
  <si>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</si>
  <si>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</si>
  <si>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</si>
  <si>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</si>
  <si>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</si>
  <si>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</si>
  <si>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</si>
  <si>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</si>
  <si>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</si>
  <si>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</si>
  <si>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</si>
  <si>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</si>
  <si>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</si>
  <si>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</si>
  <si>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</si>
  <si>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</si>
  <si>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</si>
  <si>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</si>
  <si>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</si>
  <si>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</si>
  <si>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</si>
  <si>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</si>
  <si>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</si>
  <si>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</si>
  <si>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</si>
  <si>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</si>
  <si>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</si>
  <si>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</si>
  <si>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</si>
  <si>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</si>
  <si>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</si>
  <si>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</si>
  <si>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</si>
  <si>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</si>
  <si>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</si>
  <si>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</si>
  <si>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</si>
  <si>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</si>
  <si>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</si>
  <si>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</si>
  <si>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</si>
  <si>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</si>
  <si>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</si>
  <si>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</si>
  <si>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</si>
  <si>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</si>
  <si>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</si>
  <si>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</si>
  <si>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</si>
  <si>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</si>
  <si>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</si>
  <si>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</si>
  <si>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</si>
  <si>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</si>
  <si>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</si>
  <si>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</si>
  <si>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</si>
  <si>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</si>
  <si>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</si>
  <si>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</si>
  <si>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</si>
  <si>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</si>
  <si>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</si>
  <si>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</si>
  <si>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</si>
  <si>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</si>
  <si>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</si>
  <si>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</si>
  <si>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</si>
  <si>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</si>
  <si>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</si>
  <si>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</si>
  <si>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</si>
  <si>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</si>
  <si>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</si>
  <si>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</si>
  <si>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</si>
  <si>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</si>
  <si>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</si>
  <si>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</si>
  <si>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</si>
  <si>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</si>
  <si>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</si>
  <si>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</si>
  <si>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</si>
  <si>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</si>
  <si>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</si>
  <si>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</si>
  <si>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</si>
  <si>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</si>
  <si>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</si>
  <si>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</si>
  <si>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</si>
  <si>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</si>
  <si>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</si>
  <si>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</si>
  <si>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</si>
  <si>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</si>
  <si>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</si>
  <si>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</si>
  <si>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</si>
  <si>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</si>
  <si>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</si>
  <si>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</si>
  <si>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</si>
  <si>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</si>
  <si>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</si>
  <si>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</si>
  <si>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</si>
  <si>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</si>
  <si>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</si>
  <si>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</si>
  <si>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</si>
  <si>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</si>
  <si>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</si>
  <si>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</si>
  <si>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</si>
  <si>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</si>
  <si>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</si>
  <si>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</si>
  <si>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</si>
  <si>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</si>
  <si>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</si>
  <si>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</si>
  <si>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</si>
  <si>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</si>
  <si>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</si>
  <si>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</si>
  <si>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</si>
  <si>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</si>
  <si>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</si>
  <si>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</si>
  <si>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</si>
  <si>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</si>
  <si>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</si>
  <si>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</si>
  <si>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</si>
  <si>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</si>
  <si>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</si>
  <si>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</si>
  <si>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</si>
  <si>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</si>
  <si>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</si>
  <si>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</si>
  <si>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</si>
  <si>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</si>
  <si>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</si>
  <si>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</si>
  <si>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</si>
  <si>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</si>
  <si>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</si>
  <si>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</si>
  <si>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</si>
  <si>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</si>
  <si>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</si>
  <si>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</si>
  <si>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</si>
  <si>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</si>
  <si>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</si>
  <si>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</si>
  <si>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</si>
  <si>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</si>
  <si>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</si>
  <si>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</si>
  <si>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</si>
  <si>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</si>
  <si>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</si>
  <si>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</si>
  <si>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</si>
  <si>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</si>
  <si>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</si>
  <si>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</si>
  <si>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</si>
  <si>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</si>
  <si>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</si>
  <si>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</si>
  <si>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</si>
  <si>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</si>
  <si>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</si>
  <si>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</si>
  <si>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</si>
  <si>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</si>
  <si>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</si>
  <si>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</si>
  <si>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</si>
  <si>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</si>
  <si>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</si>
  <si>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</si>
  <si>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</si>
  <si>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</si>
  <si>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</si>
  <si>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</si>
  <si>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</si>
  <si>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</si>
  <si>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</si>
  <si>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</si>
  <si>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</si>
  <si>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</si>
  <si>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</si>
  <si>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</si>
  <si>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</si>
  <si>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</si>
  <si>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</si>
  <si>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</si>
  <si>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</si>
  <si>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</si>
  <si>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</si>
  <si>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</si>
  <si>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</si>
  <si>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</si>
  <si>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</si>
  <si>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</si>
  <si>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</si>
  <si>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</si>
  <si>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</si>
  <si>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</si>
  <si>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</si>
  <si>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</si>
  <si>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</si>
  <si>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</si>
  <si>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</si>
  <si>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</si>
  <si>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</si>
  <si>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</si>
  <si>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</si>
  <si>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</si>
  <si>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</si>
  <si>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</si>
  <si>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</si>
  <si>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</si>
  <si>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</si>
  <si>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</si>
  <si>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</si>
  <si>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</si>
  <si>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</si>
  <si>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</si>
  <si>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</si>
  <si>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</si>
  <si>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</si>
  <si>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</si>
  <si>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</si>
  <si>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</si>
  <si>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</si>
  <si>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</si>
  <si>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</si>
  <si>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</si>
  <si>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</si>
  <si>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</si>
  <si>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</si>
  <si>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</si>
  <si>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</si>
  <si>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</si>
  <si>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</si>
  <si>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</si>
  <si>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</si>
  <si>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</si>
  <si>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</si>
  <si>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</si>
  <si>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</si>
  <si>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</si>
  <si>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</si>
  <si>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</si>
  <si>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</si>
  <si>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</si>
  <si>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</si>
  <si>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</si>
  <si>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</si>
  <si>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</si>
  <si>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</si>
  <si>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</si>
  <si>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</si>
  <si>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</si>
  <si>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</si>
  <si>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</si>
  <si>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</si>
  <si>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</si>
  <si>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</si>
  <si>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</si>
  <si>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</si>
  <si>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</si>
  <si>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</si>
  <si>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</si>
  <si>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</si>
  <si>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</si>
  <si>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</si>
  <si>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</si>
  <si>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</si>
  <si>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</si>
  <si>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</si>
  <si>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</si>
  <si>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</si>
  <si>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</si>
  <si>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</si>
  <si>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</si>
  <si>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</si>
  <si>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</si>
  <si>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</si>
  <si>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</si>
  <si>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</si>
  <si>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</si>
  <si>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</si>
  <si>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</si>
  <si>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</si>
  <si>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</si>
  <si>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</si>
  <si>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</si>
  <si>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</si>
  <si>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</si>
  <si>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</si>
  <si>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</si>
  <si>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</si>
  <si>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</si>
  <si>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</si>
  <si>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</si>
  <si>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</si>
  <si>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</si>
  <si>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</si>
  <si>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</si>
  <si>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</si>
  <si>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</si>
  <si>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</si>
  <si>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</si>
  <si>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</si>
  <si>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</si>
  <si>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</si>
  <si>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</si>
  <si>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</si>
  <si>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</si>
  <si>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</si>
  <si>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</si>
  <si>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</si>
  <si>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</si>
  <si>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</si>
  <si>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</si>
  <si>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</si>
  <si>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</si>
  <si>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</si>
  <si>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</si>
  <si>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</si>
  <si>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</si>
  <si>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</si>
  <si>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</si>
  <si>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</si>
  <si>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</si>
  <si>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</si>
  <si>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</si>
  <si>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</si>
  <si>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</si>
  <si>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</si>
  <si>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</si>
  <si>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</si>
  <si>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</si>
  <si>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</si>
  <si>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</si>
  <si>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</si>
  <si>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</si>
  <si>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</si>
  <si>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</si>
  <si>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</si>
  <si>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</si>
  <si>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</si>
  <si>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</si>
  <si>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</si>
  <si>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</si>
  <si>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</si>
  <si>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</si>
  <si>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</si>
  <si>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</si>
  <si>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</si>
  <si>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</si>
  <si>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</si>
  <si>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</si>
  <si>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</si>
  <si>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</si>
  <si>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</si>
  <si>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</si>
  <si>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</si>
  <si>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</si>
  <si>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</si>
  <si>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</si>
  <si>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</si>
  <si>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</si>
  <si>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</si>
  <si>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</si>
  <si>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</si>
  <si>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</si>
  <si>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</si>
  <si>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</si>
  <si>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</si>
  <si>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</si>
  <si>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</si>
  <si>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</si>
  <si>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</si>
  <si>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</si>
  <si>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</si>
  <si>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</si>
  <si>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</si>
  <si>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</si>
  <si>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</si>
  <si>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</si>
  <si>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</si>
  <si>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</si>
  <si>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</si>
  <si>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</si>
  <si>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</si>
  <si>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</si>
  <si>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</si>
  <si>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</si>
  <si>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</si>
  <si>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</si>
  <si>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</si>
  <si>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</si>
  <si>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</si>
  <si>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</si>
  <si>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</si>
  <si>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</si>
  <si>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</si>
  <si>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</si>
  <si>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</si>
  <si>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</si>
  <si>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</si>
  <si>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</si>
  <si>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</si>
  <si>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</si>
  <si>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</si>
  <si>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</si>
  <si>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</si>
  <si>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</si>
  <si>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</si>
  <si>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</si>
  <si>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</si>
  <si>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</si>
  <si>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</si>
  <si>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</si>
  <si>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</si>
  <si>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</si>
  <si>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</si>
  <si>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</si>
  <si>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</si>
  <si>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</si>
  <si>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</si>
  <si>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</si>
  <si>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</si>
  <si>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</si>
  <si>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</si>
  <si>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</si>
  <si>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</si>
  <si>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</si>
  <si>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</si>
  <si>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</si>
  <si>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</si>
  <si>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</si>
  <si>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</si>
  <si>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</si>
  <si>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</si>
  <si>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</si>
  <si>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</si>
  <si>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</si>
  <si>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</si>
  <si>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</si>
  <si>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</si>
  <si>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</si>
  <si>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</si>
  <si>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</si>
  <si>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</si>
  <si>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</si>
  <si>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</si>
  <si>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</si>
  <si>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</si>
  <si>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</si>
  <si>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</si>
  <si>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</si>
  <si>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</si>
  <si>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</si>
  <si>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</si>
  <si>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</si>
  <si>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</si>
  <si>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</si>
  <si>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</si>
  <si>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</si>
  <si>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</si>
  <si>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</si>
  <si>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</si>
  <si>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</si>
  <si>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</si>
  <si>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</si>
  <si>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</si>
  <si>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</si>
  <si>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</si>
  <si>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</si>
  <si>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</si>
  <si>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</si>
  <si>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</si>
  <si>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</si>
  <si>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</si>
  <si>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</si>
  <si>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</si>
  <si>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</si>
  <si>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</si>
  <si>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</si>
  <si>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</si>
  <si>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</si>
  <si>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</si>
  <si>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</si>
  <si>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</si>
  <si>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</si>
  <si>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</si>
  <si>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</si>
  <si>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</si>
  <si>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</si>
  <si>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</si>
  <si>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</si>
  <si>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</si>
  <si>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</si>
  <si>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</si>
  <si>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</si>
  <si>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</si>
  <si>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</si>
  <si>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</si>
  <si>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</si>
  <si>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</si>
  <si>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</si>
  <si>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</si>
  <si>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</si>
  <si>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</si>
  <si>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</si>
  <si>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</si>
  <si>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</si>
  <si>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</si>
  <si>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</si>
  <si>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</si>
  <si>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</si>
  <si>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</si>
  <si>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</si>
  <si>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</si>
  <si>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</si>
  <si>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</si>
  <si>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</si>
  <si>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</si>
  <si>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</si>
  <si>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</si>
  <si>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</si>
  <si>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</si>
  <si>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</si>
  <si>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</si>
  <si>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</si>
  <si>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</si>
  <si>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</si>
  <si>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</si>
  <si>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</si>
  <si>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</si>
  <si>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</si>
  <si>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</si>
  <si>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</si>
  <si>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</si>
  <si>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</si>
  <si>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</si>
  <si>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</si>
  <si>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</si>
  <si>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</si>
  <si>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</si>
  <si>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</si>
  <si>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</si>
  <si>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</si>
  <si>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</si>
  <si>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</si>
  <si>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</si>
  <si>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</si>
  <si>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</si>
  <si>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</si>
  <si>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</si>
  <si>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</si>
  <si>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</si>
  <si>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</si>
  <si>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</si>
  <si>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</si>
  <si>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</si>
  <si>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</si>
  <si>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</si>
  <si>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</si>
  <si>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</si>
  <si>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</si>
  <si>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</si>
  <si>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</si>
  <si>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</si>
  <si>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</si>
  <si>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</si>
  <si>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</si>
  <si>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</si>
  <si>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</si>
  <si>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</si>
  <si>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</si>
  <si>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</si>
  <si>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</si>
  <si>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</si>
  <si>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</si>
  <si>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</si>
  <si>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</si>
  <si>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</si>
  <si>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</si>
  <si>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</si>
  <si>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</si>
  <si>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</si>
  <si>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</si>
  <si>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</si>
  <si>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</si>
  <si>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</si>
  <si>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</si>
  <si>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</si>
  <si>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</si>
  <si>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</si>
  <si>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</si>
  <si>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</si>
  <si>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</si>
  <si>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</si>
  <si>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</si>
  <si>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</si>
  <si>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</si>
  <si>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</si>
  <si>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</si>
  <si>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</si>
  <si>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</si>
  <si>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</si>
  <si>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</si>
  <si>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</si>
  <si>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</si>
  <si>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</si>
  <si>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</si>
  <si>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</si>
  <si>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</si>
  <si>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</si>
  <si>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</si>
  <si>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</si>
  <si>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</si>
  <si>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</si>
  <si>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</si>
  <si>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</si>
  <si>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</si>
  <si>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</si>
  <si>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</si>
  <si>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</si>
  <si>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</si>
  <si>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</si>
  <si>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</si>
  <si>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</si>
  <si>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</si>
  <si>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</si>
  <si>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</si>
  <si>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</si>
  <si>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</si>
  <si>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</si>
  <si>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</si>
  <si>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</si>
  <si>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</si>
  <si>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</si>
  <si>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</si>
  <si>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</si>
  <si>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</si>
  <si>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</si>
  <si>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</si>
  <si>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</si>
  <si>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</si>
  <si>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</si>
  <si>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</si>
  <si>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</si>
  <si>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</si>
  <si>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</si>
  <si>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</si>
  <si>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</si>
  <si>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</si>
  <si>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</si>
  <si>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</si>
  <si>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</si>
  <si>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</si>
  <si>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</si>
  <si>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</si>
  <si>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</si>
  <si>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</si>
  <si>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</si>
  <si>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</si>
  <si>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</si>
  <si>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</si>
  <si>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</si>
  <si>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</si>
  <si>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</si>
  <si>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</si>
  <si>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</si>
  <si>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</si>
  <si>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</si>
  <si>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</si>
  <si>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</si>
  <si>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</si>
  <si>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</si>
  <si>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</si>
  <si>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</si>
  <si>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</si>
  <si>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</si>
  <si>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</si>
  <si>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</si>
  <si>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</si>
  <si>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</si>
  <si>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</si>
  <si>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</si>
  <si>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</si>
  <si>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</si>
  <si>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</si>
  <si>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</si>
  <si>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</si>
  <si>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</si>
  <si>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</si>
  <si>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</si>
  <si>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</si>
  <si>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</si>
  <si>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</si>
  <si>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</si>
  <si>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</si>
  <si>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</si>
  <si>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</si>
  <si>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</si>
  <si>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</si>
  <si>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</si>
  <si>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</si>
  <si>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</si>
  <si>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</si>
  <si>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</si>
  <si>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</si>
  <si>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</si>
  <si>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</si>
  <si>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</si>
  <si>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</si>
  <si>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</si>
  <si>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</si>
  <si>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</si>
  <si>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</si>
  <si>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</si>
  <si>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</si>
  <si>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</si>
  <si>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</si>
  <si>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</si>
  <si>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</si>
  <si>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</si>
  <si>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</si>
  <si>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</si>
  <si>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</si>
  <si>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</si>
  <si>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</si>
  <si>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</si>
  <si>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</si>
  <si>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</si>
  <si>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</si>
  <si>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</si>
  <si>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</si>
  <si>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</si>
  <si>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</si>
  <si>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</si>
  <si>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</si>
  <si>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</si>
  <si>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</si>
  <si>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</si>
  <si>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</si>
  <si>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</si>
  <si>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</si>
  <si>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</si>
  <si>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</si>
  <si>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</si>
  <si>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</si>
  <si>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</si>
  <si>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</si>
  <si>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</si>
  <si>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</si>
  <si>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</si>
  <si>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</si>
  <si>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</si>
  <si>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</si>
  <si>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</si>
  <si>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</si>
  <si>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</si>
  <si>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</si>
  <si>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</si>
  <si>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</si>
  <si>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</si>
  <si>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</si>
  <si>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</si>
  <si>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</si>
  <si>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</si>
  <si>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</si>
  <si>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</si>
  <si>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</si>
  <si>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</si>
  <si>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</si>
  <si>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</si>
  <si>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</si>
  <si>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</si>
  <si>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</si>
  <si>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</si>
  <si>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</si>
  <si>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</si>
  <si>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</si>
  <si>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</si>
  <si>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</si>
  <si>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</si>
  <si>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</si>
  <si>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</si>
  <si>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</si>
  <si>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</si>
  <si>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</si>
  <si>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</si>
  <si>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</si>
  <si>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</si>
  <si>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</si>
  <si>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</si>
  <si>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</si>
  <si>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</si>
  <si>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</si>
  <si>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</si>
  <si>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</si>
  <si>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</si>
  <si>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</si>
  <si>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</si>
  <si>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</si>
  <si>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</si>
  <si>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</si>
  <si>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</si>
  <si>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</si>
  <si>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</si>
  <si>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</si>
  <si>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</si>
  <si>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</si>
  <si>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</si>
  <si>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</si>
  <si>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</si>
  <si>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</si>
  <si>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</si>
  <si>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</si>
  <si>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</si>
  <si>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</si>
  <si>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</si>
  <si>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</si>
  <si>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</si>
  <si>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</si>
  <si>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</si>
  <si>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</si>
  <si>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</si>
  <si>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</si>
  <si>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</si>
  <si>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</si>
  <si>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</si>
  <si>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</si>
  <si>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</si>
  <si>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</si>
  <si>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</si>
  <si>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</si>
  <si>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</si>
  <si>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</si>
  <si>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</si>
  <si>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</si>
  <si>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</si>
  <si>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</si>
  <si>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</si>
  <si>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</si>
  <si>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</si>
  <si>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</si>
  <si>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</si>
  <si>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</si>
  <si>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</si>
  <si>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</si>
  <si>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</si>
  <si>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</si>
  <si>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</si>
  <si>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</si>
  <si>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</si>
  <si>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</si>
  <si>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</si>
  <si>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</si>
  <si>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</si>
  <si>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</si>
  <si>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</si>
  <si>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</si>
  <si>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</si>
  <si>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</si>
  <si>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</si>
  <si>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</si>
  <si>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</si>
  <si>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</si>
  <si>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</si>
  <si>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</si>
  <si>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</si>
  <si>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</si>
  <si>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</si>
  <si>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</si>
  <si>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</si>
  <si>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</si>
  <si>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</si>
  <si>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</si>
  <si>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</si>
  <si>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</si>
  <si>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</si>
  <si>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</si>
  <si>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</si>
  <si>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</si>
  <si>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</si>
  <si>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</si>
  <si>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</si>
  <si>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</si>
  <si>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</si>
  <si>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</si>
  <si>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</si>
  <si>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</si>
  <si>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</si>
  <si>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</si>
  <si>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</si>
  <si>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</si>
  <si>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</si>
  <si>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</si>
  <si>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</si>
  <si>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</si>
  <si>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</si>
  <si>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</si>
  <si>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</si>
  <si>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</si>
  <si>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</si>
  <si>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</si>
  <si>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</si>
  <si>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</si>
  <si>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</si>
  <si>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</si>
  <si>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</si>
  <si>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</si>
  <si>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</si>
  <si>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</si>
  <si>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</si>
  <si>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</si>
  <si>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</si>
  <si>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</si>
  <si>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</si>
  <si>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</si>
  <si>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</si>
  <si>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</si>
  <si>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</si>
  <si>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</si>
  <si>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</si>
  <si>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</si>
  <si>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</si>
  <si>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</si>
  <si>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</si>
  <si>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</si>
  <si>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</si>
  <si>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</si>
  <si>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</si>
  <si>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</si>
  <si>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</si>
  <si>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</si>
  <si>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</si>
  <si>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</si>
  <si>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</si>
  <si>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</si>
  <si>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</si>
  <si>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</si>
  <si>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</si>
  <si>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</si>
  <si>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</si>
  <si>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</si>
  <si>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</si>
  <si>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</si>
  <si>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</si>
  <si>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</si>
  <si>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</si>
  <si>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</si>
  <si>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</si>
  <si>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</si>
  <si>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</si>
  <si>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</si>
  <si>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</si>
  <si>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</si>
  <si>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</si>
  <si>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</si>
  <si>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</si>
  <si>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</si>
  <si>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</si>
  <si>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</si>
  <si>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</si>
  <si>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</si>
  <si>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</si>
  <si>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</si>
  <si>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</si>
  <si>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</si>
  <si>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</si>
  <si>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</si>
  <si>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</si>
  <si>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</si>
  <si>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</si>
  <si>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</si>
  <si>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</si>
  <si>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</si>
  <si>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</si>
  <si>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</si>
  <si>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</si>
  <si>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</si>
  <si>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</si>
  <si>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</si>
  <si>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</si>
  <si>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</si>
  <si>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</si>
  <si>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</si>
  <si>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</si>
  <si>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</si>
  <si>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</si>
  <si>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</si>
  <si>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</si>
  <si>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</si>
  <si>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</si>
  <si>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</si>
  <si>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</si>
  <si>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</si>
  <si>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</si>
  <si>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</si>
  <si>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</si>
  <si>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</si>
  <si>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</si>
  <si>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</si>
  <si>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</si>
  <si>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</si>
  <si>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</si>
  <si>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</si>
  <si>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</si>
  <si>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</si>
  <si>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</si>
  <si>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</si>
  <si>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</si>
  <si>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</si>
  <si>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</si>
  <si>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</si>
  <si>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</si>
  <si>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</si>
  <si>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</si>
  <si>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</si>
  <si>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</si>
  <si>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</si>
  <si>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</si>
  <si>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</si>
  <si>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</si>
  <si>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</si>
  <si>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</si>
  <si>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</si>
  <si>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</si>
  <si>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</si>
  <si>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</si>
  <si>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</si>
  <si>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</si>
  <si>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</si>
  <si>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</si>
  <si>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</si>
  <si>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</si>
  <si>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</si>
  <si>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</si>
  <si>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</si>
  <si>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</si>
  <si>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</si>
  <si>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</si>
  <si>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</si>
  <si>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</si>
  <si>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</si>
  <si>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</si>
  <si>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</si>
  <si>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</si>
  <si>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</si>
  <si>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</si>
  <si>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</si>
  <si>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</si>
  <si>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</si>
  <si>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</si>
  <si>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</si>
  <si>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</si>
  <si>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</si>
  <si>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</si>
  <si>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</si>
  <si>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</si>
  <si>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</si>
  <si>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</si>
  <si>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</si>
  <si>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</si>
  <si>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</si>
  <si>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</si>
  <si>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</si>
  <si>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</si>
  <si>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</si>
  <si>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</si>
  <si>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</si>
  <si>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</si>
  <si>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</si>
  <si>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</si>
  <si>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</si>
  <si>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</si>
  <si>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</si>
  <si>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</si>
  <si>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</si>
  <si>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</si>
  <si>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</si>
  <si>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</si>
  <si>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</si>
  <si>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</si>
  <si>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</si>
  <si>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</si>
  <si>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</si>
  <si>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</si>
  <si>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</si>
  <si>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</si>
  <si>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</si>
  <si>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</si>
  <si>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</si>
  <si>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</si>
  <si>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</si>
  <si>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</si>
  <si>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</si>
  <si>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</si>
  <si>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</si>
  <si>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</si>
  <si>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</si>
  <si>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</si>
  <si>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</si>
  <si>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</si>
  <si>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</si>
  <si>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</si>
  <si>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</si>
  <si>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</si>
  <si>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</si>
  <si>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</si>
  <si>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</si>
  <si>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</si>
  <si>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</si>
  <si>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</si>
  <si>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</si>
  <si>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</si>
  <si>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</si>
  <si>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</si>
  <si>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</si>
  <si>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</si>
  <si>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</si>
  <si>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</si>
  <si>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</si>
  <si>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</si>
  <si>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</si>
  <si>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</si>
  <si>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</si>
  <si>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</si>
  <si>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</si>
  <si>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</si>
  <si>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</si>
  <si>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</si>
  <si>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</si>
  <si>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</si>
  <si>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</si>
  <si>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</si>
  <si>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</si>
  <si>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</si>
  <si>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</si>
  <si>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</si>
  <si>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</si>
  <si>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</si>
  <si>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</si>
  <si>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</si>
  <si>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</si>
  <si>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</si>
  <si>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</si>
  <si>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</si>
  <si>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</si>
  <si>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</si>
  <si>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</si>
  <si>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</si>
  <si>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</si>
  <si>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</si>
  <si>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</si>
  <si>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</si>
  <si>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</si>
  <si>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</si>
  <si>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</si>
  <si>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</si>
  <si>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</si>
  <si>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</si>
  <si>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</si>
  <si>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</si>
  <si>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</si>
  <si>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</si>
  <si>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</si>
  <si>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</si>
  <si>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</si>
  <si>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</si>
  <si>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</si>
  <si>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</si>
  <si>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</si>
  <si>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</si>
  <si>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</si>
  <si>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</si>
  <si>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</si>
  <si>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</si>
  <si>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</si>
  <si>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</si>
  <si>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</si>
  <si>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</si>
  <si>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</si>
  <si>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</si>
  <si>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</si>
  <si>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</si>
  <si>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</si>
  <si>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</si>
  <si>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</si>
  <si>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</si>
  <si>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</si>
  <si>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</si>
  <si>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</si>
  <si>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</si>
  <si>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</si>
  <si>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</si>
  <si>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</si>
  <si>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</si>
  <si>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</si>
  <si>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</si>
  <si>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</si>
  <si>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</si>
  <si>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</si>
  <si>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</si>
  <si>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</si>
  <si>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</si>
  <si>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</si>
  <si>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</si>
  <si>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</si>
  <si>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</si>
  <si>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</si>
  <si>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</si>
  <si>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</si>
  <si>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</si>
  <si>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</si>
  <si>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</si>
  <si>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</si>
  <si>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</si>
  <si>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</si>
  <si>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</si>
  <si>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</si>
  <si>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</si>
  <si>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</si>
  <si>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</si>
  <si>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</si>
  <si>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</si>
  <si>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</si>
  <si>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</si>
  <si>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</si>
  <si>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</si>
  <si>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</si>
  <si>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</si>
  <si>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</si>
  <si>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</si>
  <si>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</si>
  <si>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</si>
  <si>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</si>
  <si>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</si>
  <si>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</si>
  <si>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</si>
  <si>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</si>
  <si>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</si>
  <si>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</si>
  <si>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</si>
  <si>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</si>
  <si>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</si>
  <si>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</si>
  <si>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</si>
  <si>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</si>
  <si>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</si>
  <si>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</si>
  <si>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</si>
  <si>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</si>
  <si>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</si>
  <si>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</si>
  <si>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</si>
  <si>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</si>
  <si>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</si>
  <si>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</si>
  <si>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</si>
  <si>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</si>
  <si>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</si>
  <si>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</si>
  <si>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</si>
  <si>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</si>
  <si>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</si>
  <si>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</si>
  <si>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</si>
  <si>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</si>
  <si>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</si>
  <si>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</si>
  <si>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</si>
  <si>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</si>
  <si>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</si>
  <si>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</si>
  <si>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</si>
  <si>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</si>
  <si>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</si>
  <si>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</si>
  <si>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</si>
  <si>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</si>
  <si>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</si>
  <si>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</si>
  <si>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</si>
  <si>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</si>
  <si>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</si>
  <si>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</si>
  <si>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</si>
  <si>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</si>
  <si>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</si>
  <si>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</si>
  <si>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</si>
  <si>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</si>
  <si>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</si>
  <si>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</si>
  <si>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</si>
  <si>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</si>
  <si>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</si>
  <si>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</si>
  <si>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</si>
  <si>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</si>
  <si>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</si>
  <si>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</si>
  <si>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</si>
  <si>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</si>
  <si>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</si>
  <si>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</si>
  <si>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</si>
  <si>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</si>
  <si>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</si>
  <si>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</si>
  <si>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</si>
  <si>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</si>
  <si>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</si>
  <si>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</si>
  <si>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</si>
  <si>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</si>
  <si>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</si>
  <si>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</si>
  <si>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</si>
  <si>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</si>
  <si>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</si>
  <si>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</si>
  <si>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</si>
  <si>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</si>
  <si>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</si>
  <si>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</si>
  <si>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</si>
  <si>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</si>
  <si>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</si>
  <si>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</si>
  <si>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</si>
  <si>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</si>
  <si>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</si>
  <si>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</si>
  <si>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</si>
  <si>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</si>
  <si>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</si>
  <si>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</si>
  <si>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</si>
  <si>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</si>
  <si>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</si>
  <si>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</si>
  <si>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</si>
  <si>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</si>
  <si>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</si>
  <si>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</si>
  <si>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</si>
  <si>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</si>
  <si>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</si>
  <si>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</si>
  <si>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</si>
  <si>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</si>
  <si>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</si>
  <si>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</si>
  <si>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</si>
  <si>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</si>
  <si>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</si>
  <si>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</si>
  <si>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</si>
  <si>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</si>
  <si>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</si>
  <si>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</si>
  <si>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</si>
  <si>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</si>
  <si>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</si>
  <si>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</si>
  <si>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</si>
  <si>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</si>
  <si>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</si>
  <si>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</si>
  <si>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</si>
  <si>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</si>
  <si>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</si>
  <si>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</si>
  <si>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</si>
  <si>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</si>
  <si>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</si>
  <si>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</si>
  <si>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</si>
  <si>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</si>
  <si>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</si>
  <si>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</si>
  <si>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</si>
  <si>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</si>
  <si>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</si>
  <si>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</si>
  <si>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</si>
  <si>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</si>
  <si>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</si>
  <si>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</si>
  <si>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</si>
  <si>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</si>
  <si>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</si>
  <si>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</si>
  <si>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</si>
  <si>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</si>
  <si>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</si>
  <si>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</si>
  <si>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</si>
  <si>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</si>
  <si>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</si>
  <si>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</si>
  <si>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</si>
  <si>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</si>
  <si>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</si>
  <si>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</si>
  <si>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</si>
  <si>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</si>
  <si>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</si>
  <si>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</si>
  <si>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</si>
  <si>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</si>
  <si>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</si>
  <si>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</si>
  <si>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</si>
  <si>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</si>
  <si>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</si>
  <si>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</si>
  <si>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</si>
  <si>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</si>
  <si>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</si>
  <si>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</si>
  <si>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</si>
  <si>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</si>
  <si>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</si>
  <si>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</si>
  <si>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</si>
  <si>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</si>
  <si>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</si>
  <si>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</si>
  <si>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</si>
  <si>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</si>
  <si>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</si>
  <si>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</si>
  <si>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</si>
  <si>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</si>
  <si>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</si>
  <si>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</si>
  <si>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</si>
  <si>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</si>
  <si>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</si>
  <si>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</si>
  <si>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</si>
  <si>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</si>
  <si>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</si>
  <si>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</si>
  <si>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</si>
  <si>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</si>
  <si>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</si>
  <si>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</si>
  <si>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</si>
  <si>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</si>
  <si>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</si>
  <si>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</si>
  <si>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</si>
  <si>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</si>
  <si>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</si>
  <si>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</si>
  <si>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</si>
  <si>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</si>
  <si>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</si>
  <si>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</si>
  <si>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</si>
  <si>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</si>
  <si>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</si>
  <si>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</si>
  <si>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</si>
  <si>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</si>
  <si>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</si>
  <si>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</si>
  <si>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</si>
  <si>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</si>
  <si>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</si>
  <si>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</si>
  <si>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</si>
  <si>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</si>
  <si>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</si>
  <si>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</si>
  <si>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</si>
  <si>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</si>
  <si>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</si>
  <si>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</si>
  <si>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</si>
  <si>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</si>
  <si>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</si>
  <si>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</si>
  <si>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</si>
  <si>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</si>
  <si>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</si>
  <si>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</si>
  <si>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</si>
  <si>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</si>
  <si>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</si>
  <si>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</si>
  <si>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</si>
  <si>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</si>
  <si>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</si>
  <si>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</si>
  <si>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</si>
  <si>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</si>
  <si>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</si>
  <si>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</si>
  <si>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</si>
  <si>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</si>
  <si>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</si>
  <si>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</si>
  <si>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</si>
  <si>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</si>
  <si>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</si>
  <si>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</si>
  <si>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</si>
  <si>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</si>
  <si>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</si>
  <si>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</si>
  <si>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</si>
  <si>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</si>
  <si>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</si>
  <si>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</si>
  <si>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</si>
  <si>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</si>
  <si>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</si>
  <si>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</si>
  <si>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</si>
  <si>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</si>
  <si>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</si>
  <si>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</si>
  <si>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</si>
  <si>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</si>
  <si>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</si>
  <si>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</si>
  <si>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</si>
  <si>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</si>
  <si>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</si>
  <si>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</si>
  <si>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</si>
  <si>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</si>
  <si>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</si>
  <si>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</si>
  <si>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</si>
  <si>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</si>
  <si>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</si>
  <si>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</si>
  <si>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</si>
  <si>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</si>
  <si>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</si>
  <si>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</si>
  <si>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</si>
  <si>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</si>
  <si>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</si>
  <si>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</si>
  <si>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</si>
  <si>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</si>
  <si>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</si>
  <si>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</si>
  <si>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</si>
  <si>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</si>
  <si>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</si>
  <si>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</si>
  <si>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</si>
  <si>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</si>
  <si>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</si>
  <si>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</si>
  <si>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</si>
  <si>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</si>
  <si>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</si>
  <si>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</si>
  <si>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</si>
  <si>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</si>
  <si>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</si>
  <si>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</si>
  <si>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</si>
  <si>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</si>
  <si>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</si>
  <si>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</si>
  <si>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</si>
  <si>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</si>
  <si>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</si>
  <si>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</si>
  <si>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</si>
  <si>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</si>
  <si>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</si>
  <si>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</si>
  <si>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</si>
  <si>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</si>
  <si>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</si>
  <si>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</si>
  <si>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</si>
  <si>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</si>
  <si>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</si>
  <si>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</si>
  <si>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</si>
  <si>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</si>
  <si>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</si>
  <si>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</si>
  <si>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</si>
  <si>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</si>
  <si>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</si>
  <si>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</si>
  <si>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</si>
  <si>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</si>
  <si>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</si>
  <si>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</si>
  <si>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</si>
  <si>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</si>
  <si>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</si>
  <si>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</si>
  <si>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</si>
  <si>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</si>
  <si>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</si>
  <si>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</si>
  <si>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</si>
  <si>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</si>
  <si>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</si>
  <si>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</si>
  <si>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</si>
  <si>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</si>
  <si>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</si>
  <si>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</si>
  <si>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</si>
  <si>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</si>
  <si>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</si>
  <si>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</si>
  <si>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</si>
  <si>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</si>
  <si>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</si>
  <si>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</si>
  <si>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</si>
  <si>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</si>
  <si>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</si>
  <si>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</si>
  <si>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</si>
  <si>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</si>
  <si>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</si>
  <si>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</si>
  <si>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</si>
  <si>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</si>
  <si>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</si>
  <si>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</si>
  <si>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</si>
  <si>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</si>
  <si>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</si>
  <si>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</si>
  <si>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</si>
  <si>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</si>
  <si>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</si>
  <si>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</si>
  <si>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</si>
  <si>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</si>
  <si>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</si>
  <si>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</si>
  <si>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</si>
  <si>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</si>
  <si>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</si>
  <si>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</si>
  <si>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</si>
  <si>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</si>
  <si>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</si>
  <si>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</si>
  <si>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</si>
  <si>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</si>
  <si>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</si>
  <si>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</si>
  <si>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</si>
  <si>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</si>
  <si>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</si>
  <si>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</si>
  <si>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</si>
  <si>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</si>
  <si>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</si>
  <si>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</si>
  <si>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</si>
  <si>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</si>
  <si>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</si>
  <si>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</si>
  <si>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</si>
  <si>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</si>
  <si>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</si>
  <si>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</si>
  <si>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</si>
  <si>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</si>
  <si>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</si>
  <si>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</si>
  <si>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</si>
  <si>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</si>
  <si>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</si>
  <si>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</si>
  <si>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</si>
  <si>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</si>
  <si>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</si>
  <si>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</si>
  <si>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</si>
  <si>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</si>
  <si>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</si>
  <si>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</si>
  <si>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</si>
  <si>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</si>
  <si>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</si>
  <si>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</si>
  <si>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</si>
  <si>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</si>
  <si>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</si>
  <si>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</si>
  <si>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</si>
  <si>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</si>
  <si>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</si>
  <si>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</si>
  <si>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</si>
  <si>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</si>
  <si>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</si>
  <si>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</si>
  <si>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</si>
  <si>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</si>
  <si>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</si>
  <si>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</si>
  <si>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</si>
  <si>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</si>
  <si>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</si>
  <si>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</si>
  <si>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</si>
  <si>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</si>
  <si>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</si>
  <si>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</si>
  <si>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</si>
  <si>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</si>
  <si>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</si>
  <si>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</si>
  <si>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</si>
  <si>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</si>
  <si>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</si>
  <si>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</si>
  <si>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</si>
  <si>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</si>
  <si>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</si>
  <si>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</si>
  <si>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</si>
  <si>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</si>
  <si>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</si>
  <si>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</si>
  <si>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</si>
  <si>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</si>
  <si>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</si>
  <si>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</si>
  <si>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</si>
  <si>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</si>
  <si>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</si>
  <si>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</si>
  <si>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</si>
  <si>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</si>
  <si>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</si>
  <si>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</si>
  <si>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</si>
  <si>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</si>
  <si>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</si>
  <si>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</si>
  <si>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</si>
  <si>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</si>
  <si>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</si>
  <si>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</si>
  <si>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</si>
  <si>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</si>
  <si>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</si>
  <si>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</si>
  <si>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</si>
  <si>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</si>
  <si>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</si>
  <si>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</si>
  <si>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</si>
  <si>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</si>
  <si>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</si>
  <si>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</si>
  <si>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</si>
  <si>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</si>
  <si>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</si>
  <si>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</si>
  <si>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</si>
  <si>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</si>
  <si>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</si>
  <si>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</si>
  <si>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</si>
  <si>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</si>
  <si>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</si>
  <si>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</si>
  <si>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</si>
  <si>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</si>
  <si>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</si>
  <si>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</si>
  <si>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</si>
  <si>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</si>
  <si>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</si>
  <si>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</si>
  <si>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</si>
  <si>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</si>
  <si>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</si>
  <si>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</si>
  <si>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</si>
  <si>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</si>
  <si>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</si>
  <si>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</si>
  <si>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</si>
  <si>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</si>
  <si>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</si>
  <si>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</si>
  <si>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</si>
  <si>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</si>
  <si>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</si>
  <si>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</si>
  <si>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</si>
  <si>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</si>
  <si>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</si>
  <si>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</si>
  <si>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</si>
  <si>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</si>
  <si>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</si>
  <si>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</si>
  <si>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</si>
  <si>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</si>
  <si>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</si>
  <si>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</si>
  <si>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</si>
  <si>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</si>
  <si>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</si>
  <si>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</si>
  <si>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</si>
  <si>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</si>
  <si>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</si>
  <si>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</si>
  <si>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</si>
  <si>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</si>
  <si>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</si>
  <si>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</si>
  <si>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</si>
  <si>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</si>
  <si>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</si>
  <si>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</si>
  <si>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</si>
  <si>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</si>
  <si>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</si>
  <si>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</si>
  <si>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</si>
  <si>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</si>
  <si>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</si>
  <si>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</si>
  <si>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</si>
  <si>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</si>
  <si>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</si>
  <si>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</si>
  <si>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</si>
  <si>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</si>
  <si>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</si>
  <si>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</si>
  <si>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</si>
  <si>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</si>
  <si>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</si>
  <si>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</si>
  <si>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</si>
  <si>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</si>
  <si>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</si>
  <si>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</si>
  <si>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</si>
  <si>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</si>
  <si>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</si>
  <si>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</si>
  <si>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</si>
  <si>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</si>
  <si>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</si>
  <si>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</si>
  <si>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</si>
  <si>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</si>
  <si>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</si>
  <si>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</si>
  <si>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</si>
  <si>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</si>
  <si>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</si>
  <si>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</si>
  <si>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</si>
  <si>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</si>
  <si>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</si>
  <si>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</si>
  <si>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</si>
  <si>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</si>
  <si>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</si>
  <si>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</si>
  <si>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</si>
  <si>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</si>
  <si>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</si>
  <si>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</si>
  <si>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</si>
  <si>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</si>
  <si>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</si>
  <si>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</si>
  <si>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</si>
  <si>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</si>
  <si>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</si>
  <si>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</si>
  <si>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</si>
  <si>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</si>
  <si>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</si>
  <si>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</si>
  <si>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</si>
  <si>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</si>
  <si>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</si>
  <si>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</si>
  <si>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</si>
  <si>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</si>
  <si>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</si>
  <si>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</si>
  <si>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</si>
  <si>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</si>
  <si>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</si>
  <si>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</si>
  <si>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</si>
  <si>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</si>
  <si>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</si>
  <si>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</si>
  <si>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</si>
  <si>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</si>
  <si>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</si>
  <si>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</si>
  <si>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</si>
  <si>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</si>
  <si>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</si>
  <si>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</si>
  <si>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</si>
  <si>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</si>
  <si>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</si>
  <si>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</si>
  <si>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</si>
  <si>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</si>
  <si>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</si>
  <si>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</si>
  <si>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</si>
  <si>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</si>
  <si>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</si>
  <si>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</si>
  <si>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</si>
  <si>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</si>
  <si>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</si>
  <si>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</si>
  <si>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</si>
  <si>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</si>
  <si>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</si>
  <si>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</si>
  <si>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</si>
  <si>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</si>
  <si>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</si>
  <si>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</si>
  <si>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</si>
  <si>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</si>
  <si>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</si>
  <si>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</si>
  <si>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</si>
  <si>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</si>
  <si>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</si>
  <si>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</si>
  <si>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</si>
  <si>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</si>
  <si>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</si>
  <si>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</si>
  <si>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</si>
  <si>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</si>
  <si>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</si>
  <si>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</si>
  <si>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</si>
  <si>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</si>
  <si>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</si>
  <si>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</si>
  <si>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</si>
  <si>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</si>
  <si>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</si>
  <si>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</si>
  <si>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</si>
  <si>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</si>
  <si>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</si>
  <si>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</si>
  <si>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</si>
  <si>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</si>
  <si>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</si>
  <si>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</si>
  <si>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</si>
  <si>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</si>
  <si>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</si>
  <si>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</si>
  <si>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</si>
  <si>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</si>
  <si>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</si>
  <si>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</si>
  <si>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</si>
  <si>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</si>
  <si>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</si>
  <si>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</si>
  <si>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</si>
  <si>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</si>
  <si>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</si>
  <si>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</si>
  <si>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</si>
  <si>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</si>
  <si>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</si>
  <si>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</si>
  <si>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</si>
  <si>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</si>
  <si>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</si>
  <si>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</si>
  <si>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</si>
  <si>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</si>
  <si>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</si>
  <si>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</si>
  <si>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</si>
  <si>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</si>
  <si>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</si>
  <si>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</si>
  <si>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</si>
  <si>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</si>
  <si>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</si>
  <si>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</si>
  <si>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</si>
  <si>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</si>
  <si>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</si>
  <si>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</si>
  <si>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</si>
  <si>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</si>
  <si>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</si>
  <si>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</si>
  <si>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</si>
  <si>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</si>
  <si>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</si>
  <si>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</si>
  <si>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</si>
  <si>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</si>
  <si>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</si>
  <si>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</si>
  <si>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</si>
  <si>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</si>
  <si>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</si>
  <si>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</si>
  <si>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</si>
  <si>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</si>
  <si>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</si>
  <si>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</si>
  <si>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</si>
  <si>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</si>
  <si>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</si>
  <si>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</si>
  <si>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</si>
  <si>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</si>
  <si>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</si>
  <si>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</si>
  <si>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</si>
  <si>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</si>
  <si>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</si>
  <si>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</si>
  <si>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</si>
  <si>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</si>
  <si>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</si>
  <si>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</si>
  <si>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</si>
  <si>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</si>
  <si>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</si>
  <si>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</si>
  <si>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</si>
  <si>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</si>
  <si>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</si>
  <si>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</si>
  <si>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</si>
  <si>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</si>
  <si>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</si>
  <si>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</si>
  <si>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</si>
  <si>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</si>
  <si>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</si>
  <si>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</si>
  <si>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</si>
  <si>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</si>
  <si>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</si>
  <si>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</si>
  <si>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</si>
  <si>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</si>
  <si>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</si>
  <si>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</si>
  <si>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</si>
  <si>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</si>
  <si>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</si>
  <si>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</si>
  <si>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</si>
  <si>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</si>
  <si>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</si>
  <si>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</si>
  <si>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</si>
  <si>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</si>
  <si>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</si>
  <si>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</si>
  <si>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</si>
  <si>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</si>
  <si>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</si>
  <si>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</si>
  <si>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</si>
  <si>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</si>
  <si>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</si>
  <si>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</si>
  <si>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</si>
  <si>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</si>
  <si>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</si>
  <si>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</si>
  <si>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</si>
  <si>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</si>
  <si>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</si>
  <si>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</si>
  <si>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</si>
  <si>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</si>
  <si>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</si>
  <si>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</si>
  <si>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</si>
  <si>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</si>
  <si>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</si>
  <si>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</si>
  <si>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</si>
  <si>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</si>
  <si>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</si>
  <si>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</si>
  <si>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</si>
  <si>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</si>
  <si>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</si>
  <si>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</si>
  <si>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</si>
  <si>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</si>
  <si>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</si>
  <si>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</si>
  <si>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</si>
  <si>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</si>
  <si>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</si>
  <si>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</si>
  <si>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</si>
  <si>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</si>
  <si>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</si>
  <si>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</si>
  <si>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</si>
  <si>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</si>
  <si>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</si>
  <si>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</si>
  <si>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</si>
  <si>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</si>
  <si>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</si>
  <si>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</si>
  <si>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</si>
  <si>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</si>
  <si>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</si>
  <si>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</si>
  <si>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</si>
  <si>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</si>
  <si>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</si>
  <si>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</si>
  <si>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</si>
  <si>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</si>
  <si>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</si>
  <si>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</si>
  <si>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</si>
  <si>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</si>
  <si>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</si>
  <si>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</si>
  <si>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</si>
  <si>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</si>
  <si>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</si>
  <si>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</si>
  <si>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</si>
  <si>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</si>
  <si>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</si>
  <si>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</si>
  <si>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</si>
  <si>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</si>
  <si>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</si>
  <si>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</si>
  <si>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</si>
  <si>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</si>
  <si>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</si>
  <si>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</si>
  <si>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</si>
  <si>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</si>
  <si>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</si>
  <si>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</si>
  <si>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</si>
  <si>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</si>
  <si>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</si>
  <si>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</si>
  <si>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</si>
  <si>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</si>
  <si>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</si>
  <si>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</si>
  <si>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</si>
  <si>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</si>
  <si>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</si>
  <si>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</si>
  <si>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</si>
  <si>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</si>
  <si>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</si>
  <si>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</si>
  <si>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</si>
  <si>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</si>
  <si>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</si>
  <si>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</si>
  <si>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</si>
  <si>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</si>
  <si>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</si>
  <si>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</si>
  <si>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</si>
  <si>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</si>
  <si>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</si>
  <si>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</si>
  <si>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</si>
  <si>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</si>
  <si>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</si>
  <si>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</si>
  <si>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</si>
  <si>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</si>
  <si>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</si>
  <si>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</si>
  <si>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</si>
  <si>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</si>
  <si>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</si>
  <si>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</si>
  <si>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</si>
  <si>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</si>
  <si>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</si>
  <si>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</si>
  <si>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</si>
  <si>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</si>
  <si>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</si>
  <si>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</si>
  <si>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</si>
  <si>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</si>
  <si>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</si>
  <si>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</si>
  <si>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</si>
  <si>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</si>
  <si>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</si>
  <si>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</si>
  <si>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</si>
  <si>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</si>
  <si>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</si>
  <si>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</si>
  <si>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</si>
  <si>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</si>
  <si>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</si>
  <si>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</si>
  <si>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</si>
  <si>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</si>
  <si>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</si>
  <si>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</si>
  <si>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</si>
  <si>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</si>
  <si>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</si>
  <si>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</si>
  <si>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</si>
  <si>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</si>
  <si>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</si>
  <si>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</si>
  <si>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</si>
  <si>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</si>
  <si>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</si>
  <si>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</si>
  <si>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</si>
  <si>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</si>
  <si>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</si>
  <si>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</si>
  <si>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</si>
  <si>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</si>
  <si>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</si>
  <si>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</si>
  <si>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</si>
  <si>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</si>
  <si>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</si>
  <si>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</si>
  <si>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</si>
  <si>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</si>
  <si>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</si>
  <si>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</si>
  <si>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</si>
  <si>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</si>
  <si>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</si>
  <si>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</si>
  <si>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</si>
  <si>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</si>
  <si>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</si>
  <si>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</si>
  <si>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</si>
  <si>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</si>
  <si>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</si>
  <si>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</si>
  <si>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</si>
  <si>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</si>
  <si>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</si>
  <si>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</si>
  <si>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</si>
  <si>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</si>
  <si>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</si>
  <si>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</si>
  <si>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</si>
  <si>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</si>
  <si>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</si>
  <si>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</si>
  <si>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</si>
  <si>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</si>
  <si>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</si>
  <si>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</si>
  <si>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</si>
  <si>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</si>
  <si>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</si>
  <si>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</si>
  <si>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</si>
  <si>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</si>
  <si>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</si>
  <si>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</si>
  <si>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</si>
  <si>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</si>
  <si>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</si>
  <si>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</si>
  <si>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</si>
  <si>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</si>
  <si>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</si>
  <si>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</si>
  <si>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</si>
  <si>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</si>
  <si>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</si>
  <si>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</si>
  <si>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</si>
  <si>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</si>
  <si>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</si>
  <si>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</si>
  <si>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</si>
  <si>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</si>
  <si>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</si>
  <si>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</si>
  <si>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</si>
  <si>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</si>
  <si>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</si>
  <si>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</si>
  <si>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</si>
  <si>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</si>
  <si>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</si>
  <si>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</si>
  <si>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</si>
  <si>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</si>
  <si>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</si>
  <si>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</si>
  <si>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</si>
  <si>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</si>
  <si>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</si>
  <si>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</si>
  <si>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</si>
  <si>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</si>
  <si>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</si>
  <si>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</si>
  <si>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</si>
  <si>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</si>
  <si>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</si>
  <si>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</si>
  <si>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</si>
  <si>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</si>
  <si>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</si>
  <si>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</si>
  <si>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</si>
  <si>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</si>
  <si>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</si>
  <si>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</si>
  <si>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</si>
  <si>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</si>
  <si>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</si>
  <si>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</si>
  <si>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</si>
  <si>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</si>
  <si>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</si>
  <si>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</si>
  <si>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</si>
  <si>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</si>
  <si>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</si>
  <si>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</si>
  <si>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</si>
  <si>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</si>
  <si>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</si>
  <si>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</si>
  <si>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</si>
  <si>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</si>
  <si>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</si>
  <si>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</si>
  <si>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</si>
  <si>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</si>
  <si>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</si>
  <si>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</si>
  <si>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</si>
  <si>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</si>
  <si>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</si>
  <si>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</si>
  <si>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</si>
  <si>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</si>
  <si>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</si>
  <si>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</si>
  <si>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</si>
  <si>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</si>
  <si>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</si>
  <si>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</si>
  <si>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</si>
  <si>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</si>
  <si>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</si>
  <si>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</si>
  <si>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</si>
  <si>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</si>
  <si>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</si>
  <si>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</si>
  <si>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</si>
  <si>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</si>
  <si>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</si>
  <si>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</si>
  <si>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</si>
  <si>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</si>
  <si>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</si>
  <si>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</si>
  <si>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</si>
  <si>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</si>
  <si>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</si>
  <si>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</si>
  <si>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</si>
  <si>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</si>
  <si>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</si>
  <si>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</si>
  <si>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</si>
  <si>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</si>
  <si>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</si>
  <si>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</si>
  <si>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</si>
  <si>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</si>
  <si>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</si>
  <si>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</si>
  <si>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</si>
  <si>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</si>
  <si>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</si>
  <si>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</si>
  <si>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</si>
  <si>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</si>
  <si>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</si>
  <si>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</si>
  <si>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</si>
  <si>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</si>
  <si>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</si>
  <si>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</si>
  <si>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</si>
  <si>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</si>
  <si>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</si>
  <si>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</si>
  <si>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</si>
  <si>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</si>
  <si>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</si>
  <si>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</si>
  <si>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</si>
  <si>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</si>
  <si>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</si>
  <si>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</si>
  <si>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</si>
  <si>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</si>
  <si>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</si>
  <si>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</si>
  <si>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</si>
  <si>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</si>
  <si>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</si>
  <si>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</si>
  <si>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</si>
  <si>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</si>
  <si>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</si>
  <si>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</si>
  <si>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</si>
  <si>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</si>
  <si>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</si>
  <si>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</si>
  <si>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</si>
  <si>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</si>
  <si>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</si>
  <si>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</si>
  <si>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</si>
  <si>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</si>
  <si>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</si>
  <si>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</si>
  <si>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</si>
  <si>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</si>
  <si>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</si>
  <si>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</si>
  <si>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</si>
  <si>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</si>
  <si>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</si>
  <si>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</si>
  <si>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</si>
  <si>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</si>
  <si>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</si>
  <si>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</si>
  <si>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</si>
  <si>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</si>
  <si>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</si>
  <si>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</si>
  <si>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</si>
  <si>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</si>
  <si>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</si>
  <si>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</si>
  <si>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</si>
  <si>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</si>
  <si>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</si>
  <si>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</si>
  <si>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</si>
  <si>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</si>
  <si>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</si>
  <si>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</si>
  <si>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</si>
  <si>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</si>
  <si>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</si>
  <si>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</si>
  <si>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</si>
  <si>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</si>
  <si>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</si>
  <si>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</si>
  <si>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</si>
  <si>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</si>
  <si>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</si>
  <si>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</si>
  <si>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</si>
  <si>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</si>
  <si>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</si>
  <si>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</si>
  <si>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</si>
  <si>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</si>
  <si>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</si>
  <si>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</si>
  <si>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</si>
  <si>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</si>
  <si>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</si>
  <si>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</si>
  <si>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</si>
  <si>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</si>
  <si>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</si>
  <si>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</si>
  <si>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</si>
  <si>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</si>
  <si>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</si>
  <si>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</si>
  <si>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</si>
  <si>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</si>
  <si>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</si>
  <si>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</si>
  <si>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</si>
  <si>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</si>
  <si>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</si>
  <si>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</si>
  <si>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</si>
  <si>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</si>
  <si>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</si>
  <si>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</si>
  <si>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</si>
  <si>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</si>
  <si>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</si>
  <si>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</si>
  <si>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</si>
  <si>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</si>
  <si>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</si>
  <si>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</si>
  <si>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</si>
  <si>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</si>
  <si>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</si>
  <si>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</si>
  <si>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</si>
  <si>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</si>
  <si>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</si>
  <si>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</si>
  <si>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</si>
  <si>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</si>
  <si>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</si>
  <si>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</si>
  <si>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</si>
  <si>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</si>
  <si>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</si>
  <si>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</si>
  <si>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</si>
  <si>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</si>
  <si>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</si>
  <si>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</si>
  <si>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</si>
  <si>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</si>
  <si>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</si>
  <si>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</si>
  <si>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</si>
  <si>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</si>
  <si>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</si>
  <si>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</si>
  <si>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</si>
  <si>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</si>
  <si>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</si>
  <si>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</si>
  <si>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</si>
  <si>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</si>
  <si>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</si>
  <si>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</si>
  <si>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</si>
  <si>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</si>
  <si>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</si>
  <si>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</si>
  <si>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</si>
  <si>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</si>
  <si>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</si>
  <si>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</si>
  <si>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</si>
  <si>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</si>
  <si>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</si>
  <si>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</si>
  <si>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</si>
  <si>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</si>
  <si>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</si>
  <si>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</si>
  <si>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</si>
  <si>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</si>
  <si>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</si>
  <si>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</si>
  <si>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</si>
  <si>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</si>
  <si>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</si>
  <si>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</si>
  <si>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</si>
  <si>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</si>
  <si>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</si>
  <si>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</si>
  <si>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</si>
  <si>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</si>
  <si>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</si>
  <si>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</si>
  <si>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</si>
  <si>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</si>
  <si>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</si>
  <si>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</si>
  <si>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</si>
  <si>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</si>
  <si>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</si>
  <si>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</si>
  <si>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</si>
  <si>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</si>
  <si>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</si>
  <si>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</si>
  <si>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</si>
  <si>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</si>
  <si>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</si>
  <si>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</si>
  <si>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</si>
  <si>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</si>
  <si>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</si>
  <si>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</si>
  <si>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</si>
  <si>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</si>
  <si>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</si>
  <si>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</si>
  <si>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</si>
  <si>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</si>
  <si>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</si>
  <si>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</si>
  <si>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</si>
  <si>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</si>
  <si>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</si>
  <si>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</si>
  <si>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</si>
  <si>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</si>
  <si>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</si>
  <si>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</si>
  <si>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</si>
  <si>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</si>
  <si>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</si>
  <si>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</si>
  <si>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</si>
  <si>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</si>
  <si>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</si>
  <si>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</si>
  <si>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</si>
  <si>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</si>
  <si>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</si>
  <si>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</si>
  <si>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</si>
  <si>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</si>
  <si>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</si>
  <si>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</si>
  <si>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</si>
  <si>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</si>
  <si>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</si>
  <si>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</si>
  <si>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</si>
  <si>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</si>
  <si>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</si>
  <si>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</si>
  <si>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</si>
  <si>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</si>
  <si>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</si>
  <si>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</si>
  <si>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</si>
  <si>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</si>
  <si>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</si>
  <si>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</si>
  <si>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</si>
  <si>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</si>
  <si>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</si>
  <si>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</si>
  <si>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</si>
  <si>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</si>
  <si>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</si>
  <si>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</si>
  <si>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</si>
  <si>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</si>
  <si>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</si>
  <si>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</si>
  <si>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</si>
  <si>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</si>
  <si>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</si>
  <si>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</si>
  <si>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</si>
  <si>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</si>
  <si>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</si>
  <si>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</si>
  <si>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</si>
  <si>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</si>
  <si>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</si>
  <si>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</si>
  <si>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</si>
  <si>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</si>
  <si>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</si>
  <si>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</si>
  <si>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</si>
  <si>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</si>
  <si>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</si>
  <si>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</si>
  <si>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</si>
  <si>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</si>
  <si>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</si>
  <si>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</si>
  <si>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</si>
  <si>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</si>
  <si>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</si>
  <si>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</si>
  <si>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</si>
  <si>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</si>
  <si>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</si>
  <si>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</si>
  <si>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</si>
  <si>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</si>
  <si>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</si>
  <si>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</si>
  <si>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</si>
  <si>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</si>
  <si>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</si>
  <si>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</si>
  <si>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</si>
  <si>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</si>
  <si>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</si>
  <si>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</si>
  <si>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</si>
  <si>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</si>
  <si>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</si>
  <si>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</si>
  <si>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</si>
  <si>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</si>
  <si>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</si>
  <si>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</si>
  <si>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</si>
  <si>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</si>
  <si>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</si>
  <si>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</si>
  <si>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</si>
  <si>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</si>
  <si>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</si>
  <si>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</si>
  <si>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</si>
  <si>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</si>
  <si>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</si>
  <si>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</si>
  <si>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</si>
  <si>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</si>
  <si>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</si>
  <si>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</si>
  <si>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</si>
  <si>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</si>
  <si>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</si>
  <si>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</si>
  <si>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</si>
  <si>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</si>
  <si>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</si>
  <si>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</si>
  <si>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</si>
  <si>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</si>
  <si>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</si>
  <si>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</si>
  <si>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</si>
  <si>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</si>
  <si>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</si>
  <si>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</si>
  <si>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</si>
  <si>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</si>
  <si>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</si>
  <si>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</si>
  <si>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</si>
  <si>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</si>
  <si>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</si>
  <si>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</si>
  <si>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</si>
  <si>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</si>
  <si>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</si>
  <si>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</si>
  <si>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</si>
  <si>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</si>
  <si>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</si>
  <si>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</si>
  <si>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</si>
  <si>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</si>
  <si>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</si>
  <si>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</si>
  <si>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</si>
  <si>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</si>
  <si>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</si>
  <si>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</si>
  <si>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</si>
  <si>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</si>
  <si>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</si>
  <si>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</si>
  <si>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</si>
  <si>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</si>
  <si>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</si>
  <si>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</si>
  <si>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</si>
  <si>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</si>
  <si>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</si>
  <si>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</si>
  <si>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</si>
  <si>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</si>
  <si>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</si>
  <si>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</si>
  <si>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</si>
  <si>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</si>
  <si>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</si>
  <si>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</si>
  <si>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</si>
  <si>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AT SITE </t>
  </si>
  <si>
    <t>PCM-20251125-00000901</t>
  </si>
  <si>
    <t xml:space="preserve">2025-11-25 10:54:37
</t>
  </si>
  <si>
    <t>40 MIN</t>
  </si>
  <si>
    <t xml:space="preserve"> no pcm </t>
  </si>
  <si>
    <t>ryd0933</t>
  </si>
  <si>
    <t xml:space="preserve">2025-11-25 11:14:29
</t>
  </si>
  <si>
    <t xml:space="preserve"> PCM-20250215-00000830 </t>
  </si>
  <si>
    <t>LTE site still down and  site located in aramco area access issue need special permission</t>
  </si>
  <si>
    <t>NO PCM</t>
  </si>
  <si>
    <t>150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</si>
  <si>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</si>
  <si>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</si>
  <si>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</si>
  <si>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</si>
  <si>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</si>
  <si>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</si>
  <si>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</si>
  <si>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</si>
  <si>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</si>
  <si>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</si>
  <si>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</si>
  <si>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</si>
  <si>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power NA and EM team at site checking </t>
  </si>
  <si>
    <t>PCM-20251125-00000931</t>
  </si>
  <si>
    <t xml:space="preserve">Scattered sites HAJ0391 &amp; HAJ0228 / EM team need 40 min for site HAJ0391 </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</si>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</sst>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7" dataDxfId="46" headerRowBorderDxfId="44" tableBorderDxfId="45" totalsRowBorderDxfId="43">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323.54450891204033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45986.492934837966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45986.492934837966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45986.492934837966</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45986.492934837966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45986.492934837966</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45986.492934837966</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45986.492934837966</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45986.492934837966</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45986.492934837966</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45986.492934837966</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45986.492934837966</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45986.492934837966</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45986.492934837966</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45986.492934837966</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45986.492934837966</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45986.492934837966</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45986.492934837966</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45986.492934837966</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45986.492934837966</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45986.492934837966</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45986.492934837966</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45986.492934837966</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45986.492934837966</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45986.492934837966</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45986.492934837966</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45986.492934837966</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45986.492934837966</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45986.492934837966</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45986.492934837966</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45986.492934837966</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45986.492934837966</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45986.492934837966</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45986.492934837966</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45986.492934837966</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45986.492934837966</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45986.492934837966</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45986.492934837966</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45986.492934837966</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45986.492934837966</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45986.492934837966</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45986.492934837966</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45986.492934837966</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45986.492934837966</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45986.492934837966</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45986.492934837966</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45986.492934837966</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45986.492934837966</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45986.492934837966</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45986.492934837966</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45986.492934837966</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45986.492934837966</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45986.492934837966</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45986.492934837966</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45986.492934837966</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45986.492934837966</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45986.492934837966</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45986.492934837966</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45986.492934837966</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161.49309687500499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2.1055158564849989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5.8779745377250947E-2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3.2402430559159257E-2</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45986.492934837966</v>
      </c>
      <c r="H7" s="142" t="s">
        <v>39115</v>
      </c>
      <c r="I7" s="18" t="str">
        <f>IFERROR(VLOOKUP(D7,DB!A:F,6,0),"")</f>
        <v>Generator-SG</v>
      </c>
      <c r="J7" s="18" t="str">
        <f>IFERROR(VLOOKUP(D7,DB!A:G,7,0),"")</f>
        <v>In progress+Vandalized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45986.492934837966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45986.492934837966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45986.492934837966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45986.492934837966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45986.492934837966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45986.492934837966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45986.492934837966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45986.492934837966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45986.492934837966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45986.492934837966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45986.492934837966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45986.492934837966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45986.492934837966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45986.492934837966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45986.492934837966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45986.492934837966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45986.492934837966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45986.492934837966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45986.492934837966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45986.492934837966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45986.492934837966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45986.492934837966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45986.492934837966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45986.492934837966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45986.492934837966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45986.492934837966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45986.492934837966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45986.492934837966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45986.492934837966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45986.492934837966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45986.492934837966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45986.492934837966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45986.492934837966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45986.492934837966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45986.492934837966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45986.492934837966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45986.492934837966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45986.492934837966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45986.492934837966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45986.492934837966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45986.492934837966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45986.492934837966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45986.492934837966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45986.492934837966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45986.492934837966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45986.492934837966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45986.492934837966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45986.492934837966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45986.492934837966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45986.492934837966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45986.492934837966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45986.492934837966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45986.492934837966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45986.492934837966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45986.492934837966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45986.492934837966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45986.492934837966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45986.492934837966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45986.492934837966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45986.492934837966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45986.492934837966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45986.492934837966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45986.492934837966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45986.492934837966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45986.492934837966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45986.492934837966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45986.492934837966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45986.492934837966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45986.492934837966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45986.492934837966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45986.492934837966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45986.492934837966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45986.492934837966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45986.492934837966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45986.492934837966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45986.492934837966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45986.492934837966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45986.492934837966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45986.492934837966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45986.492934837966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45986.492934837966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45986.492934837966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45986.492934837966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45986.492934837966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45986.492934837966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45986.492934837966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45986.492934837966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45986.492934837966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45986.492934837966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45986.492934837966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45986.492934837966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45986.492934837966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45986.492934837966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45986.492934837966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45986.492934837966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45986.492934837966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45986.492934837966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45986.492934837966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45986.492934837966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45986.492934837966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45986.492934837966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45986.492934837966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45986.492934837966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45986.492934837966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45986.492934837966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45986.492934837966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45986.492934837966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45986.492934837966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45986.492934837966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45986.492934837966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45986.492934837966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45986.492934837966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45986.492934837966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45986.492934837966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45986.492934837966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45986.492934837966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45986.492934837966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45986.492934837966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45986.492934837966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45986.492934837966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45986.492934837966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45986.492934837966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45986.492934837966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45986.492934837966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45986.492934837966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45986.492934837966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45986.492934837966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45986.492934837966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45986.492934837966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45986.492934837966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45986.492934837966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45986.492934837966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45986.492934837966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45986.492934837966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45986.492934837966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45986.492934837966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45986.492934837966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45986.492934837966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45986.492934837966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45986.492934837966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45986.492934837966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45986.492934837966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45986.492934837966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45986.492934837966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45986.492934837966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45986.492934837966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45986.492934837966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45986.492934837966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45986.492934837966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45986.492934837966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45986.492934837966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45986.492934837966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45986.492934837966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45986.492934837966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45986.492934837966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45986.492934837966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45986.492934837966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45986.492934837966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45986.492934837966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45986.492934837966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45986.492934837966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45986.492934837966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45986.492934837966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45986.492934837966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45986.492934837966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45986.492934837966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45986.492934837966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45986.492934837966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45986.492934837966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45986.492934837966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45986.492934837966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45986.492934837966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45986.492934837966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45986.492934837966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45986.492934837966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45986.492934837966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45986.492934837966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45986.492934837966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45986.492934837966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45986.492934837966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45986.492934837966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45986.492934837966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45986.492934837966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45986.492934837966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45986.492934837966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45986.492934837966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45986.492934837966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45986.492934837966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45986.492934837966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45986.492934837966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45986.492934837966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45986.492934837966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45986.492934837966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45986.492934837966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45986.492934837966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45986.492934837966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45986.492934837966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45986.492934837966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45986.492934837966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45986.492934837966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45986.492934837966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45986.492934837966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45986.492934837966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45986.492934837966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45986.492934837966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45986.492934837966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45986.492934837966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45986.492934837966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45986.492934837966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45986.492934837966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45986.492934837966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45986.492934837966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45986.492934837966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45986.492934837966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45986.492934837966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45986.492934837966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45986.492934837966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45986.492934837966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45986.492934837966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45986.492934837966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45986.492934837966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45986.492934837966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45986.492934837966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45986.492934837966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45986.492934837966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45986.492934837966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45986.492934837966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45986.492934837966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45986.492934837966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45986.492934837966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45986.492934837966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45986.492934837966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45986.492934837966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45986.492934837966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45986.492934837966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45986.492934837966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45986.492934837966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45986.492934837966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45986.492934837966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45986.492934837966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45986.492934837966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45986.492934837966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45986.492934837966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45986.492934837966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45986.492934837966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45986.492934837966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45986.492934837966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45986.492934837966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45986.492934837966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45986.492934837966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45986.492934837966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45986.492934837966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45986.492934837966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45986.492934837966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45986.492934837966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45986.492934837966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45986.492934837966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45986.492934837966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45986.492934837966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45986.492934837966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45986.492934837966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45986.492934837966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45986.492934837966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45986.492934837966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45986.492934837966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45986.492934837966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45986.492934837966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45986.492934837966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45986.492934837966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45986.492934837966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45986.492934837966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45986.492934837966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45986.492934837966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45986.492934837966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45986.492934837966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45986.492934837966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45986.492934837966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45986.492934837966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45986.492934837966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45986.492934837966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45986.492934837966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45986.492934837966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45986.492934837966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45986.492934837966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45986.492934837966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45986.492934837966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45986.492934837966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45986.492934837966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45986.492934837966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45986.492934837966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45986.492934837966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45986.492934837966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45986.492934837966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45986.492934837966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45986.492934837966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45986.492934837966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45986.492934837966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45986.492934837966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45986.492934837966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45986.492934837966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45986.492934837966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45986.492934837966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45986.492934837966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45986.492934837966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45986.492934837966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45986.492934837966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45986.492934837966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45986.492934837966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45986.492934837966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45986.492934837966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45986.492934837966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45986.492934837966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45986.492934837966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45986.492934837966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45986.492934837966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45986.492934837966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45986.492934837966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45986.492934837966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45986.492934837966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45986.492934837966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45986.492934837966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45986.492934837966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45986.492934837966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45986.492934837966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45986.492934837966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45986.492934837966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45986.492934837966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45986.492934837966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45986.492934837966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45986.492934837966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45986.492934837966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45986.492934837966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45986.492934837966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45986.492934837966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45986.492934837966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45986.492934837966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45986.492934837966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45986.492934837966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45986.492934837966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45986.492934837966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45986.492934837966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45986.492934837966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45986.492934837966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45986.492934837966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45986.492934837966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45986.492934837966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45986.492934837966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45986.492934837966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45986.492934837966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45986.492934837966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45986.492934837966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45986.492934837966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45986.492934837966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45986.492934837966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45986.492934837966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45986.492934837966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45986.492934837966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45986.492934837966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45986.492934837966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45986.492934837966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45986.492934837966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45986.492934837966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45986.492934837966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45986.492934837966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45986.492934837966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45986.492934837966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45986.492934837966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45986.492934837966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45986.492934837966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45986.492934837966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45986.492934837966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45986.492934837966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45986.492934837966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45986.492934837966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45986.492934837966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45986.492934837966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45986.492934837966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45986.492934837966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45986.492934837966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45986.492934837966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45986.492934837966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45986.492934837966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45986.492934837966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45986.492934837966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45986.492934837966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45986.492934837966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45986.492934837966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45986.492934837966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45986.492934837966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45986.492934837966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45986.492934837966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45986.492934837966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45986.492934837966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45986.492934837966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45986.492934837966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45986.492934837966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45986.492934837966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45986.492934837966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45986.492934837966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45986.492934837966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45986.492934837966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45986.492934837966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45986.492934837966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45986.492934837966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45986.492934837966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45986.492934837966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45986.492934837966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45986.492934837966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45986.492934837966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45986.492934837966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45986.492934837966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45986.492934837966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45986.492934837966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45986.492934837966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45986.492934837966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45986.492934837966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45986.492934837966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45986.492934837966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45986.492934837966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45986.492934837966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45986.492934837966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45986.492934837966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45986.492934837966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45986.492934837966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45986.492934837966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45986.492934837966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45986.492934837966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45986.492934837966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45986.492934837966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45986.492934837966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45986.492934837966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45986.492934837966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45986.492934837966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45986.492934837966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45986.492934837966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45986.492934837966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45986.492934837966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45986.492934837966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45986.492934837966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45986.492934837966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45986.492934837966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45986.492934837966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45986.492934837966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45986.492934837966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45986.492934837966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45986.492934837966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45986.492934837966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45986.492934837966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45986.492934837966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45986.492934837966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45986.492934837966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45986.492934837966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45986.492934837966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45986.492934837966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45986.492934837966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45986.492934837966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45986.492934837966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45986.492934837966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45986.492934837966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45986.492934837966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45986.492934837966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45986.492934837966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45986.492934837966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45986.492934837966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45986.492934837966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45986.492934837966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45986.492934837966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45986.492934837966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45986.492934837966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45986.492934837966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45986.492934837966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45986.492934837966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45986.492934837966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45986.492934837966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45986.492934837966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45986.492934837966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45986.492934837966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45986.492934837966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45986.492934837966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45986.492934837966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45986.492934837966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45986.492934837966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45986.492934837966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45986.492934837966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45986.492934837966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45986.492934837966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45986.492934837966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45986.492934837966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45986.492934837966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45986.492934837966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45986.492934837966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45986.492934837966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45986.492934837966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45986.492934837966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45986.492934837966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45986.492934837966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45986.492934837966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45986.492934837966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45986.492934837966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45986.492934837966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45986.492934837966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45986.492934837966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45986.492934837966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45986.492934837966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45986.492934837966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45986.492934837966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45986.492934837966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45986.492934837966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45986.492934837966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45986.492934837966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45986.492934837966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45986.492934837966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45986.492934837966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45986.492934837966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45986.492934837966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45986.492934837966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45986.492934837966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45986.492934837966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45986.492934837966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45986.492934837966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45986.492934837966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45986.492934837966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45986.492934837966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45986.492934837966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45986.492934837966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45986.492934837966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45986.492934837966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45986.492934837966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45986.492934837966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45986.492934837966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45986.492934837966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45986.492934837966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45986.492934837966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45986.492934837966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45986.492934837966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45986.492934837966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45986.492934837966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45986.492934837966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45986.492934837966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45986.492934837966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45986.492934837966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45986.492934837966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45986.492934837966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45986.492934837966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45986.492934837966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45986.492934837966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45986.492934837966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45986.492934837966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45986.492934837966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45986.492934837966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45986.492934837966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45986.492934837966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45986.492934837966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45986.492934837966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45986.492934837966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45986.492934837966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45986.492934837966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45986.492934837966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45986.492934837966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45986.492934837966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45986.492934837966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45986.492934837966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45986.492934837966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45986.492934837966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45986.492934837966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45986.492934837966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45986.492934837966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45986.492934837966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45986.492934837966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45986.492934837966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45986.492934837966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45986.492934837966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45986.492934837966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45986.492934837966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45986.492934837966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45986.492934837966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45986.492934837966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45986.492934837966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45986.492934837966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45986.492934837966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45986.492934837966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45986.492934837966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45986.492934837966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45986.492934837966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45986.492934837966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45986.492934837966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45986.492934837966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45986.492934837966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45986.492934837966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45986.492934837966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45986.492934837966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45986.492934837966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45986.492934837966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45986.492934837966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45986.492934837966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45986.492934837966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45986.492934837966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45986.492934837966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45986.492934837966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45986.492934837966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45986.492934837966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45986.492934837966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45986.492934837966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45986.492934837966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45986.492934837966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45986.492934837966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45986.492934837966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45986.492934837966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45986.492934837966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45986.492934837966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45986.492934837966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45986.492934837966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45986.492934837966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45986.492934837966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45986.492934837966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45986.492934837966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45986.492934837966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45986.492934837966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45986.492934837966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45986.492934837966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45986.492934837966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45986.492934837966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45986.492934837966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45986.492934837966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45986.492934837966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45986.492934837966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45986.492934837966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45986.492934837966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45986.492934837966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45986.492934837966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45986.492934837966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45986.492934837966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45986.492934837966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45986.492934837966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45986.492934837966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45986.492934837966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45986.492934837966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45986.492934837966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45986.492934837966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45986.492934837966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45986.492934837966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45986.492934837966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45986.492934837966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45986.492934837966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45986.492934837966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45986.492934837966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45986.492934837966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45986.492934837966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45986.492934837966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45986.492934837966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45986.492934837966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45986.492934837966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45986.492934837966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45986.492934837966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45986.492934837966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45986.492934837966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45986.492934837966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45986.492934837966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45986.492934837966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45986.492934837966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45986.492934837966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45986.492934837966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45986.492934837966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45986.492934837966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45986.492934837966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45986.492934837966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45986.492934837966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45986.492934837966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45986.492934837966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45986.492934837966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45986.492934837966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45986.492934837966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45986.492934837966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45986.492934837966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45986.492934837966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45986.492934837966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45986.492934837966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45986.492934837966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45986.492934837966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45986.492934837966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45986.492934837966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45986.492934837966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45986.492934837966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45986.492934837966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45986.492934837966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45986.492934837966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45986.492934837966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45986.492934837966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45986.492934837966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45986.492934837966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45986.492934837966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45986.492934837966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45986.492934837966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45986.492934837966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45986.492934837966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45986.492934837966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45986.492934837966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45986.492934837966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45986.492934837966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45986.492934837966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45986.492934837966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45986.492934837966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45986.492934837966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45986.492934837966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45986.492934837966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45986.492934837966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45986.492934837966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45986.492934837966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45986.492934837966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45986.492934837966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45986.492934837966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45986.492934837966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45986.492934837966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45986.492934837966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45986.492934837966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45986.492934837966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45986.492934837966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45986.492934837966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45986.492934837966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45986.492934837966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45986.492934837966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45986.492934837966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45986.492934837966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45986.492934837966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45986.492934837966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45986.492934837966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45986.492934837966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45986.492934837966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45986.492934837966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45986.492934837966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45986.492934837966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45986.492934837966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45986.492934837966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45986.492934837966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45986.492934837966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45986.492934837966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45986.492934837966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45986.492934837966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45986.492934837966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45986.492934837966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45986.492934837966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45986.492934837966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45986.492934837966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45986.492934837966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45986.492934837966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45986.492934837966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45986.492934837966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45986.492934837966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45986.492934837966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45986.492934837966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45986.492934837966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45986.492934837966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45986.492934837966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45986.492934837966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45986.492934837966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45986.492934837966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45986.492934837966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45986.492934837966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45986.492934837966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45986.492934837966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45986.492934837966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45986.492934837966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45986.492934837966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45986.492934837966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45986.492934837966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45986.492934837966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45986.492934837966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45986.492934837966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45986.492934837966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45986.492934837966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45986.492934837966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45986.492934837966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45986.492934837966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45986.492934837966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45986.492934837966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45986.492934837966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45986.492934837966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45986.492934837966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45986.492934837966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45986.492934837966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45986.492934837966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45986.492934837966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45986.492934837966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45986.492934837966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45986.492934837966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45986.492934837966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45986.492934837966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45986.492934837966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45986.492934837966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45986.492934837966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45986.492934837966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45986.492934837966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45986.492934837966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45986.492934837966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45986.492934837966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45986.492934837966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45986.492934837966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45986.492934837966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45986.492934837966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45986.492934837966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45986.492934837966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45986.492934837966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45986.492934837966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45986.492934837966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45986.492934837966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45986.492934837966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45986.492934837966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45986.492934837966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45986.492934837966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45986.492934837966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45986.492934837966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45986.492934837966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45986.492934837966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45986.492934837966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45986.492934837966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45986.492934837966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45986.492934837966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45986.492934837966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45986.492934837966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45986.492934837966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45986.492934837966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45986.492934837966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45986.492934837966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45986.492934837966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45986.492934837966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45986.492934837966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45986.492934837966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45986.492934837966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45986.492934837966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45986.492934837966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45986.492934837966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45986.492934837966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45986.492934837966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45986.492934837966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45986.492934837966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45986.492934837966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45986.492934837966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45986.492934837966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45986.492934837966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45986.492934837966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45986.492934837966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45986.492934837966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45986.492934837966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45986.492934837966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45986.492934837966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45986.492934837966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45986.492934837966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45986.492934837966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45986.492934837966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45986.492934837966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45986.492934837966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45986.492934837966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45986.492934837966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45986.492934837966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45986.492934837966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45986.492934837966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45986.492934837966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45986.492934837966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45986.492934837966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45986.492934837966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45986.492934837966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45986.492934837966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45986.492934837966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45986.492934837966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45986.492934837966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45986.492934837966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45986.492934837966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45986.492934837966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45986.492934837966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45986.492934837966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45986.492934837966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45986.492934837966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45986.492934837966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45986.492934837966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45986.492934837966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45986.492934837966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45986.492934837966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45986.492934837966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45986.492934837966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45986.492934837966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45986.492934837966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45986.492934837966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45986.492934837966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45986.492934837966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45986.492934837966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45986.492934837966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45986.492934837966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45986.492934837966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45986.492934837966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45986.492934837966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45986.492934837966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45986.492934837966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45986.492934837966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45986.492934837966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45986.492934837966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45986.492934837966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45986.492934837966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45986.492934837966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45986.492934837966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45986.492934837966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45986.492934837966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45986.492934837966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45986.492934837966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45986.492934837966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45986.492934837966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45986.492934837966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45986.492934837966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45986.492934837966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45986.492934837966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45986.492934837966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45986.492934837966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45986.492934837966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45986.492934837966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45986.492934837966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45986.492934837966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45986.492934837966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45986.492934837966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45986.492934837966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45986.492934837966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45986.492934837966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45986.492934837966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45986.492934837966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45986.492934837966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45986.492934837966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45986.492934837966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45986.492934837966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45986.492934837966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45986.492934837966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45986.492934837966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45986.492934837966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45986.492934837966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45986.492934837966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45986.492934837966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45986.492934837966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45986.492934837966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45986.492934837966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45986.492934837966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45986.492934837966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45986.492934837966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45986.492934837966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45986.492934837966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45986.492934837966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45986.492934837966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45986.492934837966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45986.492934837966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45986.492934837966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45986.492934837966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45986.492934837966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45986.492934837966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45986.492934837966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45986.492934837966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45986.492934837966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45986.492934837966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45986.492934837966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45986.492934837966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45986.492934837966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45986.492934837966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45986.492934837966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45986.492934837966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45986.492934837966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45986.492934837966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45986.492934837966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45986.492934837966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45986.492934837966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45986.492934837966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45986.492934837966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45986.492934837966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45986.492934837966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45986.492934837966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45986.492934837966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45986.492934837966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45986.492934837966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45986.492934837966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45986.492934837966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45986.492934837966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45986.492934837966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45986.492934837966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45986.492934837966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45986.492934837966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45986.492934837966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45986.492934837966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45986.492934837966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45986.492934837966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45986.492934837966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45986.492934837966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45986.492934837966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45986.492934837966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45986.492934837966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45986.492934837966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45986.492934837966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45986.492934837966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45986.492934837966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45986.492934837966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45986.492934837966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45986.492934837966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45986.492934837966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45986.492934837966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45986.492934837966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45986.492934837966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45986.492934837966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45986.492934837966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45986.492934837966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45986.492934837966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45986.492934837966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45986.492934837966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45986.492934837966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45986.492934837966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45986.492934837966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45986.492934837966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45986.492934837966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45986.492934837966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45986.492934837966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45986.492934837966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45986.492934837966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45986.492934837966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45986.492934837966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45986.492934837966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45986.492934837966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45986.492934837966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45986.492934837966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45986.492934837966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45986.492934837966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45986.492934837966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45986.492934837966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45986.492934837966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45986.492934837966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45986.492934837966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45986.492934837966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45986.492934837966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45986.492934837966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45986.492934837966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45986.492934837966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45986.492934837966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45986.492934837966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45986.492934837966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45986.492934837966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45986.492934837966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45986.492934837966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45986.492934837966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45986.492934837966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45986.492934837966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45986.492934837966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45986.492934837966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45986.492934837966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45986.492934837966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45986.492934837966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45986.492934837966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45986.492934837966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45986.492934837966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45986.492934837966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45986.492934837966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45986.492934837966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45986.492934837966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45986.492934837966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45986.492934837966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45986.492934837966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45986.492934837966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45986.492934837966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45986.492934837966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45986.492934837966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45986.492934837966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45986.492934837966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45986.492934837966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45986.492934837966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45986.492934837966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45986.492934837966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45986.492934837966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45986.492934837966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45986.492934837966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45986.492934837966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45986.492934837966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45986.492934837966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283.01221724537027</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38556</v>
      </c>
      <c r="E3" s="94" t="s">
        <v>39021</v>
      </c>
      <c r="F3" s="95"/>
      <c r="G3" s="96">
        <f t="shared" ref="G3:G60" ca="1" si="0">IFERROR(NOW()-F3,"")</f>
        <v>45986.492934837966</v>
      </c>
      <c r="H3" s="95">
        <v>45986.37363425926</v>
      </c>
      <c r="I3" s="113" t="str">
        <f>IFERROR(VLOOKUP(D3,DB!A:F,6,0),"")</f>
        <v>SCECO</v>
      </c>
      <c r="J3" s="113" t="str">
        <f>IFERROR(VLOOKUP(D3,DB!A:G,7,0),"")</f>
        <v>No BB Shifted</v>
      </c>
      <c r="K3" s="97" t="s">
        <v>39119</v>
      </c>
      <c r="L3" s="91" t="str">
        <f>IFERROR(VLOOKUP(D3,DB!A:I,9,0),"")</f>
        <v>Latis</v>
      </c>
    </row>
    <row r="4" spans="1:16" ht="15" customHeight="1">
      <c r="A4" s="113" t="s">
        <v>39118</v>
      </c>
      <c r="B4" s="113" t="str">
        <f>IFERROR(VLOOKUP(D4,DB!A:K,11,0),"")</f>
        <v>R4</v>
      </c>
      <c r="C4" s="93">
        <v>1</v>
      </c>
      <c r="D4" s="91" t="s">
        <v>33959</v>
      </c>
      <c r="E4" s="94" t="s">
        <v>39021</v>
      </c>
      <c r="F4" s="95"/>
      <c r="G4" s="96">
        <f t="shared" ca="1" si="0"/>
        <v>45986.492934837966</v>
      </c>
      <c r="H4" s="95">
        <v>45986.419328703705</v>
      </c>
      <c r="I4" s="113" t="str">
        <f>IFERROR(VLOOKUP(D4,DB!A:F,6,0),"")</f>
        <v>SCECO</v>
      </c>
      <c r="J4" s="113" t="str">
        <f>IFERROR(VLOOKUP(D4,DB!A:G,7,0),"")</f>
        <v>Dead</v>
      </c>
      <c r="K4" s="97" t="s">
        <v>39120</v>
      </c>
      <c r="L4" s="91" t="str">
        <f>IFERROR(VLOOKUP(D4,DB!A:I,9,0),"")</f>
        <v>Latis</v>
      </c>
    </row>
    <row r="5" spans="1:16" ht="15" customHeight="1">
      <c r="A5" s="113"/>
      <c r="B5" s="113" t="str">
        <f>IFERROR(VLOOKUP(D5,DB!A:K,11,0),"")</f>
        <v/>
      </c>
      <c r="C5" s="93"/>
      <c r="D5" s="91"/>
      <c r="E5" s="94"/>
      <c r="F5" s="95"/>
      <c r="G5" s="96">
        <f t="shared" ca="1" si="0"/>
        <v>45986.492934837966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45986.492934837966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45986.492934837966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45986.492934837966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45986.492934837966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45986.492934837966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45986.492934837966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45986.492934837966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45986.492934837966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45986.492934837966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45986.492934837966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45986.492934837966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45986.492934837966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45986.492934837966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45986.492934837966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45986.492934837966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45986.492934837966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45986.492934837966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45986.492934837966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45986.492934837966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45986.492934837966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45986.492934837966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45986.492934837966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45986.492934837966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45986.492934837966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45986.492934837966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45986.492934837966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45986.492934837966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45986.492934837966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45986.492934837966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45986.492934837966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45986.492934837966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45986.492934837966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45986.492934837966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45986.492934837966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45986.492934837966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45986.492934837966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45986.492934837966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45986.492934837966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45986.492934837966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45986.492934837966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45986.492934837966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45986.492934837966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45986.492934837966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45986.492934837966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45986.492934837966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45986.492934837966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45986.492934837966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45986.492934837966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45986.492934837966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45986.492934837966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45986.492934837966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45986.492934837966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45986.492934837966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45986.492934837966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45986.492934837966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45986.492934837966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45986.492934837966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45986.492934837966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45986.492934837966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45986.492934837966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45986.492934837966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45986.492934837966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45986.492934837966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45986.492934837966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45986.492934837966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45986.492934837966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45986.492934837966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45986.492934837966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45986.492934837966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45986.492934837966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45986.492934837966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45986.492934837966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45986.492934837966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45986.492934837966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45986.492934837966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45986.492934837966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45986.492934837966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45986.492934837966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45986.492934837966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45986.492934837966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45986.492934837966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45986.492934837966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45986.492934837966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45986.492934837966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45986.492934837966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45986.492934837966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45986.492934837966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45986.492934837966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45986.492934837966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45986.492934837966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45986.492934837966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45986.492934837966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45986.492934837966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45986.492934837966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45986.492934837966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45986.492934837966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45986.492934837966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45986.492934837966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45986.492934837966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45986.492934837966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45986.492934837966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45986.492934837966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45986.492934837966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45986.492934837966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45986.492934837966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45986.492934837966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45986.492934837966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45986.492934837966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45986.492934837966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45986.492934837966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45986.492934837966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45986.492934837966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45986.492934837966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45986.492934837966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45986.492934837966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45986.492934837966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45986.492934837966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45986.492934837966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45986.492934837966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45986.492934837966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45986.492934837966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45986.492934837966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45986.492934837966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45986.492934837966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45986.492934837966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45986.492934837966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45986.492934837966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45986.492934837966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45986.492934837966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45986.492934837966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45986.492934837966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45986.492934837966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45986.492934837966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45986.492934837966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45986.492934837966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45986.492934837966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45986.492934837966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45986.492934837966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45986.492934837966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45986.492934837966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45986.492934837966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45986.492934837966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45986.492934837966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45986.492934837966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45986.492934837966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45986.492934837966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45986.492934837966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45986.492934837966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45986.492934837966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45986.492934837966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45986.492934837966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45986.492934837966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45986.492934837966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45986.492934837966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45986.492934837966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45986.492934837966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45986.492934837966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45986.492934837966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45986.492934837966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45986.492934837966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45986.492934837966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45986.492934837966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45986.492934837966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45986.492934837966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45986.492934837966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45986.492934837966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45986.492934837966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45986.492934837966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45986.492934837966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45986.492934837966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45986.492934837966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45986.492934837966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45986.492934837966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45986.492934837966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45986.492934837966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45986.492934837966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45986.492934837966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45986.492934837966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45986.492934837966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45986.492934837966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45986.492934837966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45986.492934837966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45986.492934837966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45986.492934837966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45986.492934837966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45986.492934837966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45986.492934837966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45986.492934837966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45986.492934837966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45986.492934837966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45986.492934837966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45986.492934837966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45986.492934837966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45986.492934837966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45986.492934837966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45986.492934837966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45986.492934837966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45986.492934837966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45986.492934837966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45986.492934837966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45986.492934837966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45986.492934837966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45986.492934837966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45986.492934837966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45986.492934837966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45986.492934837966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45986.492934837966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45986.492934837966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45986.492934837966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45986.492934837966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45986.492934837966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45986.492934837966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45986.492934837966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45986.492934837966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45986.492934837966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45986.492934837966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45986.492934837966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45986.492934837966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45986.492934837966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45986.492934837966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45986.492934837966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45986.492934837966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45986.492934837966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45986.492934837966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45986.492934837966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45986.492934837966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45986.492934837966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45986.492934837966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45986.492934837966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45986.492934837966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45986.492934837966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45986.492934837966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45986.492934837966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45986.492934837966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45986.492934837966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45986.492934837966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45986.492934837966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45986.492934837966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45986.492934837966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45986.492934837966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45986.492934837966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45986.492934837966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45986.492934837966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45986.492934837966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45986.492934837966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45986.492934837966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45986.492934837966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45986.492934837966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45986.492934837966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45986.492934837966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45986.492934837966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45986.492934837966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45986.492934837966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45986.492934837966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45986.492934837966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45986.492934837966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45986.492934837966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45986.492934837966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45986.492934837966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45986.492934837966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45986.492934837966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45986.492934837966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45986.492934837966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45986.492934837966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45986.492934837966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45986.492934837966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45986.492934837966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45986.492934837966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45986.492934837966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45986.492934837966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45986.492934837966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45986.492934837966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45986.492934837966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45986.492934837966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45986.492934837966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45986.492934837966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45986.492934837966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45986.492934837966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45986.492934837966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45986.492934837966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45986.492934837966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45986.492934837966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45986.492934837966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45986.492934837966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45986.492934837966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45986.492934837966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45986.492934837966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45986.492934837966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45986.492934837966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45986.492934837966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45986.492934837966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45986.492934837966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45986.492934837966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45986.492934837966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45986.492934837966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45986.492934837966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45986.492934837966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45986.492934837966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45986.492934837966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45986.492934837966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45986.492934837966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45986.492934837966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45986.492934837966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45986.492934837966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45986.492934837966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45986.492934837966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45986.492934837966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45986.492934837966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45986.492934837966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45986.492934837966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45986.492934837966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45986.492934837966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45986.492934837966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45986.492934837966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45986.492934837966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45986.492934837966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45986.492934837966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45986.492934837966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45986.492934837966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45986.492934837966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45986.492934837966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45986.492934837966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45986.492934837966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45986.492934837966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45986.492934837966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45986.492934837966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45986.492934837966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45986.492934837966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45986.492934837966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45986.492934837966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45986.492934837966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45986.492934837966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45986.492934837966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45986.492934837966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45986.492934837966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45986.492934837966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45986.492934837966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45986.492934837966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45986.492934837966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45986.492934837966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45986.492934837966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45986.492934837966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45986.492934837966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45986.492934837966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45986.492934837966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45986.492934837966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45986.492934837966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45986.492934837966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45986.492934837966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45986.492934837966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45986.492934837966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45986.492934837966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45986.492934837966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45986.492934837966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45986.492934837966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45986.492934837966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45986.492934837966</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94.660874652778148</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60.304057523149822</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37.831823726854054</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5.1196362268528901</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35154</v>
      </c>
      <c r="E6" s="109" t="s">
        <v>39021</v>
      </c>
      <c r="F6" s="122">
        <v>45986.359537037039</v>
      </c>
      <c r="G6" s="111">
        <f ca="1">IFERROR(NOW()-F6,"")</f>
        <v>0.13339780092792353</v>
      </c>
      <c r="H6" s="122">
        <v>45986.353576388887</v>
      </c>
      <c r="I6" s="109" t="str">
        <f>IFERROR(VLOOKUP(D6,DB!A:F,6,0),"")</f>
        <v>Generator-SG</v>
      </c>
      <c r="J6" s="109" t="str">
        <f>IFERROR(VLOOKUP(D6,DB!A:G,7,0),"")</f>
        <v>Dead</v>
      </c>
      <c r="K6" s="109" t="s">
        <v>39130</v>
      </c>
      <c r="L6" s="109" t="str">
        <f>IFERROR(VLOOKUP(D6,DB!A:I,9,0),"")</f>
        <v>Latis</v>
      </c>
    </row>
    <row r="7" spans="1:13">
      <c r="A7" s="109" t="s">
        <v>39131</v>
      </c>
      <c r="B7" s="109" t="str">
        <f>IFERROR(VLOOKUP(D7,DB!A:K,11,0),"")</f>
        <v>R5</v>
      </c>
      <c r="C7" s="109">
        <v>1</v>
      </c>
      <c r="D7" s="109" t="s">
        <v>38248</v>
      </c>
      <c r="E7" s="109" t="s">
        <v>39021</v>
      </c>
      <c r="F7" s="122">
        <v>45986.391886574071</v>
      </c>
      <c r="G7" s="111">
        <f ca="1">IFERROR(NOW()-F7,"")</f>
        <v>0.10104826389579102</v>
      </c>
      <c r="H7" s="122">
        <v>45986.386099537034</v>
      </c>
      <c r="I7" s="109" t="str">
        <f>IFERROR(VLOOKUP(D7,DB!A:F,6,0),"")</f>
        <v>SCECO</v>
      </c>
      <c r="J7" s="109" t="str">
        <f>IFERROR(VLOOKUP(D7,DB!A:G,7,0),"")</f>
        <v>Haj Removal</v>
      </c>
      <c r="K7" s="109" t="s">
        <v>39132</v>
      </c>
      <c r="L7" s="109" t="str">
        <f>IFERROR(VLOOKUP(D7,DB!A:I,9,0),"")</f>
        <v>Latis</v>
      </c>
    </row>
    <row r="8" spans="1:13">
      <c r="A8" s="109" t="s">
        <v>39133</v>
      </c>
      <c r="B8" s="109" t="str">
        <f>IFERROR(VLOOKUP(D8,DB!A:K,11,0),"")</f>
        <v>R5</v>
      </c>
      <c r="C8" s="109">
        <v>3</v>
      </c>
      <c r="D8" s="109" t="s">
        <v>38440</v>
      </c>
      <c r="E8" s="109" t="s">
        <v>39021</v>
      </c>
      <c r="F8" s="122">
        <v>45986.475624999999</v>
      </c>
      <c r="G8" s="111">
        <f ca="1">IFERROR(NOW()-F8,"")</f>
        <v>1.7309837967331987E-2</v>
      </c>
      <c r="H8" s="122">
        <v>45986.460590277777</v>
      </c>
      <c r="I8" s="109" t="str">
        <f>IFERROR(VLOOKUP(D8,DB!A:F,6,0),"")</f>
        <v>Generator-SG</v>
      </c>
      <c r="J8" s="109" t="str">
        <f>IFERROR(VLOOKUP(D8,DB!A:G,7,0),"")</f>
        <v>Dead</v>
      </c>
      <c r="K8" s="109" t="s">
        <v>39134</v>
      </c>
      <c r="L8" s="109" t="str">
        <f>IFERROR(VLOOKUP(D8,DB!A:I,9,0),"")</f>
        <v>Latis</v>
      </c>
    </row>
    <row r="9" spans="1:13">
      <c r="A9" s="109"/>
      <c r="B9" s="109" t="str">
        <f>IFERROR(VLOOKUP(D9,DB!A:K,11,0),"")</f>
        <v/>
      </c>
      <c r="C9" s="109"/>
      <c r="D9"/>
      <c r="E9" s="109"/>
      <c r="F9" s="109"/>
      <c r="G9" s="111">
        <f ca="1">IFERROR(NOW()-F9,"")</f>
        <v>45986.492934837966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45986.492934837966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45986.492934837966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45986.492934837966</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45986.492934837966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45986.492934837966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45986.492934837966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45986.492934837966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45986.492934837966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45986.492934837966</v>
      </c>
      <c r="H18" s="109"/>
      <c r="I18" s="109" t="str">
        <f>IFERROR(VLOOKUP(D18,DB!A:F,6,0),"")</f>
        <v/>
      </c>
      <c r="J18" s="109" t="str">
        <f>IFERROR(VLOOKUP(D18,DB!A:G,7,0),"")</f>
        <v/>
      </c>
      <c r="K18" s="109"/>
      <c r="L18" s="109" t="str">
        <f>IFERROR(VLOOKUP(D18,DB!A:I,9,0),"")</f>
        <v/>
      </c>
    </row>
    <row r="19" spans="1:12">
      <c r="A19" s="125"/>
      <c r="B19" s="125" t="str">
        <f>IFERROR(VLOOKUP(D19,DB!A:K,11,0),"")</f>
        <v/>
      </c>
      <c r="C19" s="125"/>
      <c r="D19" s="125"/>
      <c r="E19" s="125"/>
      <c r="F19" s="126"/>
      <c r="G19" s="111">
        <f ca="1">IFERROR(NOW()-F19,"")</f>
        <v>45986.492934837966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45986.492934837966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45986.492934837966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45986.492934837966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45986.492934837966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45986.492934837966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45986.492934837966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45986.492934837966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45986.492934837966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45986.492934837966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45986.492934837966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45986.492934837966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45986.492934837966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45986.492934837966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45986.492934837966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45986.492934837966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45986.492934837966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45986.492934837966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45986.492934837966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45986.492934837966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45986.492934837966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45986.492934837966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45986.492934837966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45986.492934837966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45986.492934837966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45986.492934837966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45986.492934837966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45986.492934837966</v>
      </c>
      <c r="H46" s="126"/>
      <c r="I46" s="125" t="str">
        <f>IFERROR(VLOOKUP(D46,DB!A:F,6,0),"")</f>
        <v/>
      </c>
      <c r="J46" s="125" t="str">
        <f>IFERROR(VLOOKUP(D46,DB!A:G,7,0),"")</f>
        <v/>
      </c>
      <c r="K46" s="125"/>
      <c r="L46" s="125" t="str">
        <f>IFERROR(VLOOKUP(D46,DB!A:I,9,0),"")</f>
        <v/>
      </c>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39118</v>
      </c>
      <c r="B2" s="137" t="str">
        <f>IFERROR(VLOOKUP(D2,DB!A:K,11,0),"")</f>
        <v>R6</v>
      </c>
      <c r="C2" s="138">
        <v>3</v>
      </c>
      <c r="D2" s="137" t="s">
        <v>29367</v>
      </c>
      <c r="E2" s="109" t="s">
        <v>39021</v>
      </c>
      <c r="F2" s="139"/>
      <c r="G2" s="75">
        <f ca="1">IFERROR(NOW()-F2,"-")</f>
        <v>45986.492934837966</v>
      </c>
      <c r="H2" s="139"/>
      <c r="I2" s="137" t="str">
        <f>IFERROR(VLOOKUP(D2,DB!A:F,6,0),"")</f>
        <v>SCECO</v>
      </c>
      <c r="J2" s="137" t="str">
        <f>IFERROR(VLOOKUP(D2,DB!A:G,7,0),"")</f>
        <v>Dead+No BB Design</v>
      </c>
      <c r="K2" s="140" t="s">
        <v>39135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R6</v>
      </c>
      <c r="C3" s="138"/>
      <c r="D3" s="137" t="s">
        <v>30933</v>
      </c>
      <c r="E3" s="109"/>
      <c r="F3" s="139"/>
      <c r="G3" s="75">
        <f ca="1">IFERROR(NOW()-F3,"-")</f>
        <v>45986.492934837966</v>
      </c>
      <c r="H3" s="139"/>
      <c r="I3" s="137" t="str">
        <f>IFERROR(VLOOKUP(D3,DB!A:F,6,0),"")</f>
        <v>SCECO</v>
      </c>
      <c r="J3" s="137" t="str">
        <f>IFERROR(VLOOKUP(D3,DB!A:G,7,0),"")</f>
        <v>Dead</v>
      </c>
      <c r="K3" s="140"/>
      <c r="L3" s="141" t="str">
        <f>IFERROR(VLOOKUP(D3,DB!A:I,9,0),"")</f>
        <v>Latis</v>
      </c>
    </row>
    <row r="4" spans="1:16383" ht="31.5" customHeight="1">
      <c r="A4" s="136"/>
      <c r="B4" s="137" t="str">
        <f>IFERROR(VLOOKUP(D4,DB!A:K,11,0),"")</f>
        <v/>
      </c>
      <c r="C4" s="138"/>
      <c r="D4" s="137"/>
      <c r="E4" s="109"/>
      <c r="F4" s="139"/>
      <c r="G4" s="75">
        <f ca="1">IFERROR(NOW()-F4,"-")</f>
        <v>45986.492934837966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45986.492934837966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45986.492934837966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45986.492934837966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45986.492934837966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45986.492934837966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45986.492934837966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45986.492934837966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45986.492934837966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45986.492934837966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45986.492934837966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45986.492934837966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45986.492934837966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45986.492934837966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45986.492934837966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45986.492934837966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45986.492934837966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45986.492934837966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45986.492934837966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45986.492934837966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45986.492934837966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45986.492934837966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45986.492934837966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45986.492934837966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45986.492934837966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45986.492934837966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45986.492934837966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45986.492934837966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45986.492934837966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45986.492934837966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45986.492934837966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45986.492934837966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45986.492934837966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45986.492934837966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45986.492934837966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45986.492934837966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45986.492934837966</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2025-11-25T08:49:54Z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