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70" documentId="120_S{2AC9BD13-BADA-5192-A53E-5A8FF88502F6}" xr6:coauthVersionLast="47" xr6:coauthVersionMax="47" xr10:uidLastSave="{501E94E1-4035-46A0-843F-5A775BFB097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<sst xmlns="http://schemas.openxmlformats.org/spreadsheetml/2006/main" count="181548" uniqueCount="39150">
  <si>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</si>
  <si>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</si>
  <si>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</si>
  <si>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</si>
  <si>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</si>
  <si>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</si>
  <si>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</si>
  <si>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</si>
  <si>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</si>
  <si>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</si>
  <si>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</si>
  <si>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</si>
  <si>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</si>
  <si>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</si>
  <si>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</si>
  <si>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</si>
  <si>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</si>
  <si>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</si>
  <si>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</si>
  <si>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</si>
  <si>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</si>
  <si>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</si>
  <si>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</si>
  <si>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</si>
  <si>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</si>
  <si>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</si>
  <si>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</si>
  <si>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</si>
  <si>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</si>
  <si>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</si>
  <si>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</si>
  <si>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</si>
  <si>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</si>
  <si>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</si>
  <si>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</si>
  <si>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</si>
  <si>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</si>
  <si>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</si>
  <si>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</si>
  <si>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</si>
  <si>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</si>
  <si>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</si>
  <si>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</si>
  <si>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</si>
  <si>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</si>
  <si>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</si>
  <si>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</si>
  <si>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</si>
  <si>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</si>
  <si>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</si>
  <si>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</si>
  <si>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</si>
  <si>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</si>
  <si>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</si>
  <si>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</si>
  <si>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</si>
  <si>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</si>
  <si>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</si>
  <si>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</si>
  <si>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</si>
  <si>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</si>
  <si>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</si>
  <si>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</si>
  <si>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</si>
  <si>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</si>
  <si>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</si>
  <si>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</si>
  <si>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</si>
  <si>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</si>
  <si>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</si>
  <si>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</si>
  <si>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</si>
  <si>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</si>
  <si>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</si>
  <si>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</si>
  <si>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</si>
  <si>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</si>
  <si>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</si>
  <si>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</si>
  <si>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</si>
  <si>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</si>
  <si>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</si>
  <si>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</si>
  <si>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</si>
  <si>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</si>
  <si>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</si>
  <si>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</si>
  <si>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</si>
  <si>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</si>
  <si>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</si>
  <si>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</si>
  <si>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</si>
  <si>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</si>
  <si>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</si>
  <si>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</si>
  <si>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</si>
  <si>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</si>
  <si>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</si>
  <si>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</si>
  <si>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</si>
  <si>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</si>
  <si>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</si>
  <si>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</si>
  <si>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</si>
  <si>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</si>
  <si>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</si>
  <si>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</si>
  <si>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</si>
  <si>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</si>
  <si>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</si>
  <si>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</si>
  <si>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</si>
  <si>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</si>
  <si>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</si>
  <si>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</si>
  <si>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</si>
  <si>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</si>
  <si>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</si>
  <si>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</si>
  <si>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</si>
  <si>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</si>
  <si>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</si>
  <si>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</si>
  <si>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</si>
  <si>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</si>
  <si>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</si>
  <si>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</si>
  <si>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</si>
  <si>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</si>
  <si>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</si>
  <si>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</si>
  <si>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</si>
  <si>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</si>
  <si>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</si>
  <si>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</si>
  <si>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</si>
  <si>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</si>
  <si>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</si>
  <si>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</si>
  <si>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</si>
  <si>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</si>
  <si>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</si>
  <si>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</si>
  <si>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</si>
  <si>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</si>
  <si>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</si>
  <si>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</si>
  <si>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</si>
  <si>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</si>
  <si>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</si>
  <si>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</si>
  <si>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</si>
  <si>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</si>
  <si>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</si>
  <si>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</si>
  <si>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</si>
  <si>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</si>
  <si>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</si>
  <si>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</si>
  <si>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</si>
  <si>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</si>
  <si>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</si>
  <si>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</si>
  <si>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</si>
  <si>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</si>
  <si>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</si>
  <si>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</si>
  <si>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</si>
  <si>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</si>
  <si>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</si>
  <si>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</si>
  <si>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</si>
  <si>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</si>
  <si>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</si>
  <si>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</si>
  <si>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</si>
  <si>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</si>
  <si>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</si>
  <si>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</si>
  <si>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</si>
  <si>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</si>
  <si>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</si>
  <si>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</si>
  <si>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</si>
  <si>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</si>
  <si>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</si>
  <si>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</si>
  <si>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</si>
  <si>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</si>
  <si>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</si>
  <si>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</si>
  <si>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</si>
  <si>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</si>
  <si>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</si>
  <si>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</si>
  <si>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</si>
  <si>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</si>
  <si>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</si>
  <si>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</si>
  <si>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</si>
  <si>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</si>
  <si>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</si>
  <si>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</si>
  <si>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</si>
  <si>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</si>
  <si>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</si>
  <si>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</si>
  <si>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</si>
  <si>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</si>
  <si>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</si>
  <si>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</si>
  <si>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</si>
  <si>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</si>
  <si>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</si>
  <si>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</si>
  <si>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</si>
  <si>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</si>
  <si>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</si>
  <si>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</si>
  <si>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</si>
  <si>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</si>
  <si>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</si>
  <si>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</si>
  <si>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</si>
  <si>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</si>
  <si>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</si>
  <si>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</si>
  <si>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</si>
  <si>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</si>
  <si>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</si>
  <si>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</si>
  <si>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</si>
  <si>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</si>
  <si>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</si>
  <si>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</si>
  <si>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</si>
  <si>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</si>
  <si>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</si>
  <si>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</si>
  <si>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</si>
  <si>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</si>
  <si>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</si>
  <si>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</si>
  <si>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</si>
  <si>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</si>
  <si>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</si>
  <si>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</si>
  <si>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</si>
  <si>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</si>
  <si>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</si>
  <si>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</si>
  <si>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</si>
  <si>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</si>
  <si>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</si>
  <si>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</si>
  <si>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</si>
  <si>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</si>
  <si>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</si>
  <si>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</si>
  <si>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</si>
  <si>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</si>
  <si>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</si>
  <si>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</si>
  <si>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</si>
  <si>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</si>
  <si>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</si>
  <si>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</si>
  <si>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</si>
  <si>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</si>
  <si>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</si>
  <si>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</si>
  <si>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</si>
  <si>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</si>
  <si>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</si>
  <si>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</si>
  <si>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</si>
  <si>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</si>
  <si>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</si>
  <si>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</si>
  <si>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</si>
  <si>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</si>
  <si>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</si>
  <si>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</si>
  <si>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</si>
  <si>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</si>
  <si>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</si>
  <si>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</si>
  <si>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</si>
  <si>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</si>
  <si>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</si>
  <si>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</si>
  <si>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</si>
  <si>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</si>
  <si>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</si>
  <si>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</si>
  <si>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</si>
  <si>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</si>
  <si>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</si>
  <si>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</si>
  <si>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</si>
  <si>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</si>
  <si>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</si>
  <si>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</si>
  <si>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</si>
  <si>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</si>
  <si>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</si>
  <si>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</si>
  <si>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</si>
  <si>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</si>
  <si>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</si>
  <si>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</si>
  <si>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</si>
  <si>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</si>
  <si>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</si>
  <si>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</si>
  <si>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</si>
  <si>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</si>
  <si>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</si>
  <si>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</si>
  <si>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</si>
  <si>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</si>
  <si>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</si>
  <si>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</si>
  <si>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</si>
  <si>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</si>
  <si>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</si>
  <si>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</si>
  <si>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</si>
  <si>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</si>
  <si>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</si>
  <si>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</si>
  <si>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</si>
  <si>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</si>
  <si>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</si>
  <si>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</si>
  <si>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</si>
  <si>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</si>
  <si>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</si>
  <si>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</si>
  <si>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</si>
  <si>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</si>
  <si>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</si>
  <si>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</si>
  <si>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</si>
  <si>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</si>
  <si>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</si>
  <si>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</si>
  <si>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</si>
  <si>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</si>
  <si>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</si>
  <si>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</si>
  <si>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</si>
  <si>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</si>
  <si>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</si>
  <si>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</si>
  <si>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</si>
  <si>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</si>
  <si>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</si>
  <si>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</si>
  <si>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</si>
  <si>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</si>
  <si>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</si>
  <si>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</si>
  <si>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</si>
  <si>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</si>
  <si>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</si>
  <si>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</si>
  <si>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</si>
  <si>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</si>
  <si>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</si>
  <si>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</si>
  <si>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</si>
  <si>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</si>
  <si>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</si>
  <si>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</si>
  <si>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</si>
  <si>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</si>
  <si>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</si>
  <si>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</si>
  <si>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</si>
  <si>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</si>
  <si>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</si>
  <si>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</si>
  <si>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</si>
  <si>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</si>
  <si>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</si>
  <si>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</si>
  <si>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</si>
  <si>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</si>
  <si>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</si>
  <si>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</si>
  <si>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</si>
  <si>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</si>
  <si>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</si>
  <si>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</si>
  <si>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</si>
  <si>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</si>
  <si>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</si>
  <si>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</si>
  <si>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</si>
  <si>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</si>
  <si>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</si>
  <si>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</si>
  <si>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</si>
  <si>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</si>
  <si>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</si>
  <si>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</si>
  <si>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</si>
  <si>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</si>
  <si>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</si>
  <si>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</si>
  <si>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</si>
  <si>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</si>
  <si>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</si>
  <si>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</si>
  <si>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</si>
  <si>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</si>
  <si>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</si>
  <si>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</si>
  <si>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</si>
  <si>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</si>
  <si>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</si>
  <si>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</si>
  <si>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</si>
  <si>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</si>
  <si>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</si>
  <si>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</si>
  <si>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</si>
  <si>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</si>
  <si>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</si>
  <si>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</si>
  <si>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</si>
  <si>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</si>
  <si>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</si>
  <si>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</si>
  <si>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</si>
  <si>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</si>
  <si>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</si>
  <si>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</si>
  <si>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</si>
  <si>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</si>
  <si>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</si>
  <si>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</si>
  <si>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</si>
  <si>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</si>
  <si>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</si>
  <si>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</si>
  <si>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</si>
  <si>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</si>
  <si>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</si>
  <si>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</si>
  <si>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</si>
  <si>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</si>
  <si>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</si>
  <si>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</si>
  <si>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</si>
  <si>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</si>
  <si>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</si>
  <si>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</si>
  <si>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</si>
  <si>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</si>
  <si>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</si>
  <si>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</si>
  <si>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</si>
  <si>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</si>
  <si>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</si>
  <si>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</si>
  <si>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</si>
  <si>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</si>
  <si>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</si>
  <si>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</si>
  <si>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</si>
  <si>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</si>
  <si>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</si>
  <si>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</si>
  <si>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</si>
  <si>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</si>
  <si>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</si>
  <si>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</si>
  <si>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</si>
  <si>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</si>
  <si>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</si>
  <si>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</si>
  <si>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</si>
  <si>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</si>
  <si>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</si>
  <si>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</si>
  <si>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</si>
  <si>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</si>
  <si>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</si>
  <si>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</si>
  <si>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</si>
  <si>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</si>
  <si>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</si>
  <si>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</si>
  <si>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</si>
  <si>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</si>
  <si>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</si>
  <si>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</si>
  <si>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</si>
  <si>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</si>
  <si>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</si>
  <si>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</si>
  <si>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</si>
  <si>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</si>
  <si>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</si>
  <si>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</si>
  <si>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</si>
  <si>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</si>
  <si>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</si>
  <si>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</si>
  <si>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</si>
  <si>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</si>
  <si>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</si>
  <si>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</si>
  <si>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</si>
  <si>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</si>
  <si>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</si>
  <si>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</si>
  <si>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</si>
  <si>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</si>
  <si>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</si>
  <si>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</si>
  <si>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</si>
  <si>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</si>
  <si>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</si>
  <si>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</si>
  <si>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</si>
  <si>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</si>
  <si>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</si>
  <si>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</si>
  <si>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</si>
  <si>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</si>
  <si>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</si>
  <si>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</si>
  <si>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</si>
  <si>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</si>
  <si>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</si>
  <si>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</si>
  <si>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</si>
  <si>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</si>
  <si>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</si>
  <si>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</si>
  <si>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</si>
  <si>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</si>
  <si>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</si>
  <si>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</si>
  <si>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</si>
  <si>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</si>
  <si>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</si>
  <si>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</si>
  <si>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</si>
  <si>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</si>
  <si>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</si>
  <si>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</si>
  <si>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</si>
  <si>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</si>
  <si>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</si>
  <si>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</si>
  <si>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</si>
  <si>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</si>
  <si>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</si>
  <si>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</si>
  <si>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</si>
  <si>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</si>
  <si>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</si>
  <si>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</si>
  <si>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</si>
  <si>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</si>
  <si>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</si>
  <si>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</si>
  <si>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</si>
  <si>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</si>
  <si>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</si>
  <si>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</si>
  <si>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</si>
  <si>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</si>
  <si>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</si>
  <si>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</si>
  <si>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</si>
  <si>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</si>
  <si>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</si>
  <si>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</si>
  <si>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</si>
  <si>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</si>
  <si>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</si>
  <si>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</si>
  <si>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</si>
  <si>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</si>
  <si>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</si>
  <si>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</si>
  <si>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</si>
  <si>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</si>
  <si>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</si>
  <si>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</si>
  <si>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</si>
  <si>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</si>
  <si>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</si>
  <si>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</si>
  <si>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</si>
  <si>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</si>
  <si>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</si>
  <si>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</si>
  <si>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</si>
  <si>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</si>
  <si>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</si>
  <si>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</si>
  <si>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</si>
  <si>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</si>
  <si>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</si>
  <si>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</si>
  <si>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</si>
  <si>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</si>
  <si>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</si>
  <si>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</si>
  <si>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</si>
  <si>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</si>
  <si>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</si>
  <si>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</si>
  <si>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</si>
  <si>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</si>
  <si>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</si>
  <si>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</si>
  <si>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</si>
  <si>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</si>
  <si>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</si>
  <si>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</si>
  <si>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</si>
  <si>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</si>
  <si>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</si>
  <si>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</si>
  <si>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</si>
  <si>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</si>
  <si>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</si>
  <si>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</si>
  <si>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</si>
  <si>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</si>
  <si>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</si>
  <si>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</si>
  <si>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</si>
  <si>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</si>
  <si>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</si>
  <si>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</si>
  <si>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</si>
  <si>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</si>
  <si>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</si>
  <si>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</si>
  <si>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</si>
  <si>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</si>
  <si>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</si>
  <si>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</si>
  <si>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</si>
  <si>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</si>
  <si>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</si>
  <si>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</si>
  <si>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</si>
  <si>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</si>
  <si>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</si>
  <si>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</si>
  <si>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</si>
  <si>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</si>
  <si>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</si>
  <si>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</si>
  <si>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</si>
  <si>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</si>
  <si>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</si>
  <si>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</si>
  <si>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</si>
  <si>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</si>
  <si>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</si>
  <si>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</si>
  <si>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</si>
  <si>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</si>
  <si>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</si>
  <si>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</si>
  <si>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</si>
  <si>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</si>
  <si>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</si>
  <si>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</si>
  <si>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</si>
  <si>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</si>
  <si>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</si>
  <si>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</si>
  <si>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</si>
  <si>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</si>
  <si>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</si>
  <si>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</si>
  <si>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</si>
  <si>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</si>
  <si>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</si>
  <si>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</si>
  <si>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</si>
  <si>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</si>
  <si>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</si>
  <si>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</si>
  <si>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</si>
  <si>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</si>
  <si>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</si>
  <si>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</si>
  <si>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</si>
  <si>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</si>
  <si>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</si>
  <si>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</si>
  <si>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</si>
  <si>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</si>
  <si>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</si>
  <si>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</si>
  <si>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</si>
  <si>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</si>
  <si>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</si>
  <si>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</si>
  <si>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</si>
  <si>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</si>
  <si>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</si>
  <si>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</si>
  <si>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</si>
  <si>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</si>
  <si>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</si>
  <si>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</si>
  <si>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</si>
  <si>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</si>
  <si>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</si>
  <si>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</si>
  <si>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</si>
  <si>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</si>
  <si>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</si>
  <si>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</si>
  <si>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</si>
  <si>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</si>
  <si>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</si>
  <si>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</si>
  <si>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</si>
  <si>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</si>
  <si>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</si>
  <si>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</si>
  <si>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</si>
  <si>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</si>
  <si>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</si>
  <si>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</si>
  <si>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</si>
  <si>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</si>
  <si>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</si>
  <si>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</si>
  <si>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</si>
  <si>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</si>
  <si>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</si>
  <si>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</si>
  <si>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</si>
  <si>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</si>
  <si>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</si>
  <si>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</si>
  <si>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</si>
  <si>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</si>
  <si>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</si>
  <si>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</si>
  <si>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</si>
  <si>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</si>
  <si>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</si>
  <si>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</si>
  <si>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</si>
  <si>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</si>
  <si>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</si>
  <si>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</si>
  <si>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</si>
  <si>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</si>
  <si>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</si>
  <si>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</si>
  <si>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</si>
  <si>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</si>
  <si>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</si>
  <si>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</si>
  <si>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</si>
  <si>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</si>
  <si>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</si>
  <si>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</si>
  <si>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</si>
  <si>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</si>
  <si>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</si>
  <si>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</si>
  <si>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</si>
  <si>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</si>
  <si>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</si>
  <si>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</si>
  <si>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</si>
  <si>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</si>
  <si>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</si>
  <si>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</si>
  <si>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</si>
  <si>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</si>
  <si>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</si>
  <si>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</si>
  <si>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</si>
  <si>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</si>
  <si>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</si>
  <si>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</si>
  <si>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</si>
  <si>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</si>
  <si>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</si>
  <si>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</si>
  <si>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</si>
  <si>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</si>
  <si>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</si>
  <si>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</si>
  <si>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</si>
  <si>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</si>
  <si>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</si>
  <si>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</si>
  <si>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</si>
  <si>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</si>
  <si>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</si>
  <si>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</si>
  <si>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</si>
  <si>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</si>
  <si>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</si>
  <si>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</si>
  <si>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</si>
  <si>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</si>
  <si>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</si>
  <si>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</si>
  <si>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</si>
  <si>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</si>
  <si>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</si>
  <si>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</si>
  <si>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</si>
  <si>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</si>
  <si>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</si>
  <si>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</si>
  <si>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</si>
  <si>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</si>
  <si>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</si>
  <si>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</si>
  <si>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</si>
  <si>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</si>
  <si>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</si>
  <si>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</si>
  <si>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</si>
  <si>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</si>
  <si>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</si>
  <si>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</si>
  <si>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</si>
  <si>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</si>
  <si>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</si>
  <si>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</si>
  <si>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</si>
  <si>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</si>
  <si>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</si>
  <si>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</si>
  <si>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</si>
  <si>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</si>
  <si>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</si>
  <si>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</si>
  <si>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</si>
  <si>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</si>
  <si>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</si>
  <si>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</si>
  <si>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</si>
  <si>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</si>
  <si>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</si>
  <si>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</si>
  <si>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</si>
  <si>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</si>
  <si>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</si>
  <si>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</si>
  <si>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</si>
  <si>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</si>
  <si>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</si>
  <si>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</si>
  <si>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</si>
  <si>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</si>
  <si>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</si>
  <si>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</si>
  <si>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</si>
  <si>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</si>
  <si>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</si>
  <si>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</si>
  <si>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</si>
  <si>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</si>
  <si>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</si>
  <si>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</si>
  <si>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</si>
  <si>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</si>
  <si>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</si>
  <si>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</si>
  <si>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</si>
  <si>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</si>
  <si>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</si>
  <si>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</si>
  <si>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</si>
  <si>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</si>
  <si>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</si>
  <si>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</si>
  <si>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</si>
  <si>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</si>
  <si>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</si>
  <si>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</si>
  <si>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</si>
  <si>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</si>
  <si>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</si>
  <si>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</si>
  <si>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</si>
  <si>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</si>
  <si>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</si>
  <si>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</si>
  <si>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</si>
  <si>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</si>
  <si>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</si>
  <si>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</si>
  <si>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</si>
  <si>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</si>
  <si>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</si>
  <si>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</si>
  <si>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</si>
  <si>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</si>
  <si>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</si>
  <si>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</si>
  <si>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</si>
  <si>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</si>
  <si>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</si>
  <si>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</si>
  <si>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</si>
  <si>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</si>
  <si>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</si>
  <si>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</si>
  <si>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</si>
  <si>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</si>
  <si>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</si>
  <si>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</si>
  <si>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</si>
  <si>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</si>
  <si>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</si>
  <si>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</si>
  <si>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</si>
  <si>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</si>
  <si>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</si>
  <si>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</si>
  <si>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</si>
  <si>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</si>
  <si>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</si>
  <si>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</si>
  <si>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</si>
  <si>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</si>
  <si>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</si>
  <si>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</si>
  <si>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</si>
  <si>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</si>
  <si>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</si>
  <si>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</si>
  <si>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</si>
  <si>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</si>
  <si>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</si>
  <si>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</si>
  <si>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</si>
  <si>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</si>
  <si>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</si>
  <si>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</si>
  <si>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</si>
  <si>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</si>
  <si>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</si>
  <si>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</si>
  <si>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</si>
  <si>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</si>
  <si>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</si>
  <si>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</si>
  <si>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</si>
  <si>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</si>
  <si>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</si>
  <si>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</si>
  <si>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</si>
  <si>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</si>
  <si>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</si>
  <si>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</si>
  <si>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</si>
  <si>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</si>
  <si>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</si>
  <si>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</si>
  <si>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</si>
  <si>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</si>
  <si>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</si>
  <si>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</si>
  <si>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</si>
  <si>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</si>
  <si>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</si>
  <si>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</si>
  <si>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</si>
  <si>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</si>
  <si>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</si>
  <si>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</si>
  <si>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</si>
  <si>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</si>
  <si>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</si>
  <si>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</si>
  <si>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</si>
  <si>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</si>
  <si>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</si>
  <si>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</si>
  <si>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</si>
  <si>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</si>
  <si>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</si>
  <si>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</si>
  <si>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</si>
  <si>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</si>
  <si>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</si>
  <si>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</si>
  <si>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</si>
  <si>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</si>
  <si>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</si>
  <si>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</si>
  <si>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</si>
  <si>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</si>
  <si>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</si>
  <si>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</si>
  <si>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</si>
  <si>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</si>
  <si>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</si>
  <si>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</si>
  <si>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</si>
  <si>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</si>
  <si>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</si>
  <si>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</si>
  <si>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</si>
  <si>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</si>
  <si>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</si>
  <si>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</si>
  <si>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</si>
  <si>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</si>
  <si>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</si>
  <si>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</si>
  <si>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</si>
  <si>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</si>
  <si>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</si>
  <si>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</si>
  <si>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</si>
  <si>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</si>
  <si>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</si>
  <si>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</si>
  <si>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</si>
  <si>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</si>
  <si>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</si>
  <si>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</si>
  <si>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</si>
  <si>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</si>
  <si>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</si>
  <si>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</si>
  <si>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</si>
  <si>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</si>
  <si>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</si>
  <si>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</si>
  <si>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</si>
  <si>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</si>
  <si>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</si>
  <si>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</si>
  <si>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</si>
  <si>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</si>
  <si>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</si>
  <si>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</si>
  <si>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</si>
  <si>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</si>
  <si>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</si>
  <si>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</si>
  <si>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</si>
  <si>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</si>
  <si>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</si>
  <si>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</si>
  <si>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</si>
  <si>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</si>
  <si>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</si>
  <si>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</si>
  <si>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</si>
  <si>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</si>
  <si>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</si>
  <si>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</si>
  <si>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</si>
  <si>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</si>
  <si>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</si>
  <si>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</si>
  <si>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</si>
  <si>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</si>
  <si>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</si>
  <si>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</si>
  <si>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</si>
  <si>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</si>
  <si>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</si>
  <si>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</si>
  <si>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</si>
  <si>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</si>
  <si>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</si>
  <si>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</si>
  <si>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</si>
  <si>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</si>
  <si>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</si>
  <si>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</si>
  <si>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</si>
  <si>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</si>
  <si>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</si>
  <si>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</si>
  <si>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</si>
  <si>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</si>
  <si>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</si>
  <si>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</si>
  <si>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</si>
  <si>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</si>
  <si>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</si>
  <si>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</si>
  <si>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</si>
  <si>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</si>
  <si>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</si>
  <si>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</si>
  <si>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</si>
  <si>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</si>
  <si>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</si>
  <si>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</si>
  <si>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</si>
  <si>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</si>
  <si>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</si>
  <si>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</si>
  <si>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</si>
  <si>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</si>
  <si>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</si>
  <si>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</si>
  <si>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</si>
  <si>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</si>
  <si>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</si>
  <si>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</si>
  <si>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</si>
  <si>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</si>
  <si>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</si>
  <si>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</si>
  <si>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</si>
  <si>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</si>
  <si>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</si>
  <si>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</si>
  <si>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</si>
  <si>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</si>
  <si>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</si>
  <si>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</si>
  <si>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</si>
  <si>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</si>
  <si>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</si>
  <si>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</si>
  <si>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</si>
  <si>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</si>
  <si>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</si>
  <si>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</si>
  <si>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</si>
  <si>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</si>
  <si>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</si>
  <si>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</si>
  <si>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</si>
  <si>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</si>
  <si>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</si>
  <si>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</si>
  <si>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</si>
  <si>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</si>
  <si>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</si>
  <si>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</si>
  <si>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</si>
  <si>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</si>
  <si>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</si>
  <si>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</si>
  <si>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</si>
  <si>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</si>
  <si>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</si>
  <si>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</si>
  <si>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</si>
  <si>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</si>
  <si>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</si>
  <si>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</si>
  <si>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</si>
  <si>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</si>
  <si>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</si>
  <si>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</si>
  <si>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</si>
  <si>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</si>
  <si>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</si>
  <si>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</si>
  <si>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</si>
  <si>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</si>
  <si>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</si>
  <si>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</si>
  <si>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</si>
  <si>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</si>
  <si>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</si>
  <si>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</si>
  <si>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</si>
  <si>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</si>
  <si>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</si>
  <si>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</si>
  <si>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</si>
  <si>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</si>
  <si>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</si>
  <si>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</si>
  <si>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</si>
  <si>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</si>
  <si>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</si>
  <si>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</si>
  <si>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</si>
  <si>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</si>
  <si>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</si>
  <si>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</si>
  <si>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</si>
  <si>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</si>
  <si>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</si>
  <si>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</si>
  <si>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</si>
  <si>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</si>
  <si>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</si>
  <si>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</si>
  <si>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</si>
  <si>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</si>
  <si>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</si>
  <si>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</si>
  <si>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</si>
  <si>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</si>
  <si>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</si>
  <si>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</si>
  <si>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</si>
  <si>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</si>
  <si>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</si>
  <si>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</si>
  <si>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</si>
  <si>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</si>
  <si>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</si>
  <si>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</si>
  <si>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</si>
  <si>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</si>
  <si>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</si>
  <si>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</si>
  <si>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</si>
  <si>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</si>
  <si>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</si>
  <si>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</si>
  <si>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</si>
  <si>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</si>
  <si>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</si>
  <si>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</si>
  <si>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</si>
  <si>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</si>
  <si>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</si>
  <si>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</si>
  <si>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</si>
  <si>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</si>
  <si>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</si>
  <si>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</si>
  <si>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</si>
  <si>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</si>
  <si>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</si>
  <si>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</si>
  <si>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</si>
  <si>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</si>
  <si>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</si>
  <si>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</si>
  <si>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</si>
  <si>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</si>
  <si>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</si>
  <si>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</si>
  <si>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</si>
  <si>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</si>
  <si>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</si>
  <si>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</si>
  <si>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</si>
  <si>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</si>
  <si>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</si>
  <si>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</si>
  <si>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</si>
  <si>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</si>
  <si>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</si>
  <si>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</si>
  <si>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</si>
  <si>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</si>
  <si>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</si>
  <si>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</si>
  <si>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</si>
  <si>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</si>
  <si>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</si>
  <si>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</si>
  <si>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</si>
  <si>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</si>
  <si>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</si>
  <si>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</si>
  <si>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</si>
  <si>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</si>
  <si>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</si>
  <si>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</si>
  <si>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</si>
  <si>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</si>
  <si>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</si>
  <si>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</si>
  <si>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</si>
  <si>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</si>
  <si>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</si>
  <si>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</si>
  <si>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</si>
  <si>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</si>
  <si>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</si>
  <si>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</si>
  <si>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</si>
  <si>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</si>
  <si>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</si>
  <si>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</si>
  <si>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</si>
  <si>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</si>
  <si>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</si>
  <si>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</si>
  <si>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</si>
  <si>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</si>
  <si>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</si>
  <si>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</si>
  <si>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</si>
  <si>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</si>
  <si>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</si>
  <si>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</si>
  <si>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</si>
  <si>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</si>
  <si>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</si>
  <si>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</si>
  <si>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</si>
  <si>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</si>
  <si>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</si>
  <si>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</si>
  <si>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</si>
  <si>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</si>
  <si>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</si>
  <si>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</si>
  <si>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</si>
  <si>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</si>
  <si>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</si>
  <si>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</si>
  <si>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</si>
  <si>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</si>
  <si>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</si>
  <si>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</si>
  <si>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</si>
  <si>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</si>
  <si>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</si>
  <si>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</si>
  <si>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</si>
  <si>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</si>
  <si>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</si>
  <si>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</si>
  <si>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</si>
  <si>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</si>
  <si>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</si>
  <si>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</si>
  <si>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</si>
  <si>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</si>
  <si>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</si>
  <si>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</si>
  <si>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</si>
  <si>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</si>
  <si>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</si>
  <si>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</si>
  <si>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</si>
  <si>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</si>
  <si>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</si>
  <si>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</si>
  <si>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</si>
  <si>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</si>
  <si>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</si>
  <si>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</si>
  <si>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</si>
  <si>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</si>
  <si>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</si>
  <si>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</si>
  <si>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</si>
  <si>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</si>
  <si>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</si>
  <si>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</si>
  <si>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</si>
  <si>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</si>
  <si>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</si>
  <si>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</si>
  <si>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</si>
  <si>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</si>
  <si>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</si>
  <si>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</si>
  <si>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</si>
  <si>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</si>
  <si>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</si>
  <si>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</si>
  <si>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</si>
  <si>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</si>
  <si>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</si>
  <si>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</si>
  <si>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</si>
  <si>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</si>
  <si>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</si>
  <si>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</si>
  <si>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</si>
  <si>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</si>
  <si>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</si>
  <si>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</si>
  <si>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</si>
  <si>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</si>
  <si>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</si>
  <si>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</si>
  <si>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</si>
  <si>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</si>
  <si>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</si>
  <si>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</si>
  <si>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</si>
  <si>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</si>
  <si>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</si>
  <si>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</si>
  <si>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</si>
  <si>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</si>
  <si>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</si>
  <si>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</si>
  <si>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</si>
  <si>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</si>
  <si>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</si>
  <si>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</si>
  <si>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</si>
  <si>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</si>
  <si>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</si>
  <si>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</si>
  <si>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</si>
  <si>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</si>
  <si>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</si>
  <si>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</si>
  <si>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</si>
  <si>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</si>
  <si>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</si>
  <si>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</si>
  <si>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</si>
  <si>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</si>
  <si>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</si>
  <si>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</si>
  <si>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</si>
  <si>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</si>
  <si>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</si>
  <si>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</si>
  <si>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</si>
  <si>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</si>
  <si>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</si>
  <si>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</si>
  <si>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</si>
  <si>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</si>
  <si>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</si>
  <si>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</si>
  <si>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</si>
  <si>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</si>
  <si>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</si>
  <si>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</si>
  <si>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</si>
  <si>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</si>
  <si>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</si>
  <si>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</si>
  <si>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</si>
  <si>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</si>
  <si>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</si>
  <si>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</si>
  <si>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</si>
  <si>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</si>
  <si>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</si>
  <si>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</si>
  <si>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</si>
  <si>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</si>
  <si>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</si>
  <si>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</si>
  <si>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</si>
  <si>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</si>
  <si>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</si>
  <si>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</si>
  <si>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</si>
  <si>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</si>
  <si>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</si>
  <si>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</si>
  <si>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</si>
  <si>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</si>
  <si>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</si>
  <si>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</si>
  <si>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</si>
  <si>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</si>
  <si>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</si>
  <si>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</si>
  <si>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</si>
  <si>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</si>
  <si>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</si>
  <si>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</si>
  <si>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</si>
  <si>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</si>
  <si>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</si>
  <si>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</si>
  <si>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</si>
  <si>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</si>
  <si>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</si>
  <si>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</si>
  <si>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</si>
  <si>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</si>
  <si>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</si>
  <si>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</si>
  <si>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</si>
  <si>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</si>
  <si>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</si>
  <si>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</si>
  <si>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</si>
  <si>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</si>
  <si>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</si>
  <si>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</si>
  <si>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</si>
  <si>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</si>
  <si>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</si>
  <si>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</si>
  <si>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</si>
  <si>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</si>
  <si>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</si>
  <si>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</si>
  <si>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</si>
  <si>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</si>
  <si>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</si>
  <si>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</si>
  <si>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</si>
  <si>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</si>
  <si>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</si>
  <si>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</si>
  <si>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</si>
  <si>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</si>
  <si>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</si>
  <si>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</si>
  <si>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</si>
  <si>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</si>
  <si>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</si>
  <si>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</si>
  <si>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</si>
  <si>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</si>
  <si>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</si>
  <si>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</si>
  <si>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</si>
  <si>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</si>
  <si>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</si>
  <si>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</si>
  <si>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</si>
  <si>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</si>
  <si>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</si>
  <si>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</si>
  <si>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</si>
  <si>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</si>
  <si>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</si>
  <si>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</si>
  <si>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</si>
  <si>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</si>
  <si>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</si>
  <si>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</si>
  <si>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</si>
  <si>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</si>
  <si>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</si>
  <si>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</si>
  <si>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</si>
  <si>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</si>
  <si>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</si>
  <si>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</si>
  <si>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</si>
  <si>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</si>
  <si>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</si>
  <si>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</si>
  <si>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</si>
  <si>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</si>
  <si>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</si>
  <si>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</si>
  <si>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</si>
  <si>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</si>
  <si>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</si>
  <si>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</si>
  <si>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</si>
  <si>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</si>
  <si>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</si>
  <si>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</si>
  <si>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</si>
  <si>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</si>
  <si>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</si>
  <si>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</si>
  <si>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</si>
  <si>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</si>
  <si>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</si>
  <si>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</si>
  <si>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</si>
  <si>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</si>
  <si>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</si>
  <si>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</si>
  <si>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</si>
  <si>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</si>
  <si>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</si>
  <si>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</si>
  <si>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</si>
  <si>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</si>
  <si>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</si>
  <si>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</si>
  <si>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</si>
  <si>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</si>
  <si>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</si>
  <si>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</si>
  <si>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</si>
  <si>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</si>
  <si>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</si>
  <si>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</si>
  <si>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</si>
  <si>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</si>
  <si>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</si>
  <si>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</si>
  <si>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</si>
  <si>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</si>
  <si>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</si>
  <si>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</si>
  <si>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</si>
  <si>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</si>
  <si>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</si>
  <si>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</si>
  <si>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</si>
  <si>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</si>
  <si>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</si>
  <si>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</si>
  <si>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</si>
  <si>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</si>
  <si>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</si>
  <si>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</si>
  <si>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</si>
  <si>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</si>
  <si>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</si>
  <si>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</si>
  <si>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</si>
  <si>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</si>
  <si>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</si>
  <si>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</si>
  <si>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</si>
  <si>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</si>
  <si>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</si>
  <si>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</si>
  <si>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</si>
  <si>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</si>
  <si>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</si>
  <si>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</si>
  <si>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</si>
  <si>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</si>
  <si>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</si>
  <si>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</si>
  <si>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</si>
  <si>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</si>
  <si>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</si>
  <si>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</si>
  <si>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</si>
  <si>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</si>
  <si>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</si>
  <si>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</si>
  <si>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</si>
  <si>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</si>
  <si>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</si>
  <si>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</si>
  <si>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</si>
  <si>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</si>
  <si>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</si>
  <si>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</si>
  <si>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</si>
  <si>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</si>
  <si>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</si>
  <si>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</si>
  <si>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</si>
  <si>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</si>
  <si>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</si>
  <si>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</si>
  <si>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</si>
  <si>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</si>
  <si>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</si>
  <si>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</si>
  <si>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</si>
  <si>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</si>
  <si>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</si>
  <si>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</si>
  <si>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</si>
  <si>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</si>
  <si>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</si>
  <si>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</si>
  <si>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</si>
  <si>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</si>
  <si>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</si>
  <si>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</si>
  <si>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</si>
  <si>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</si>
  <si>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</si>
  <si>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</si>
  <si>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</si>
  <si>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</si>
  <si>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</si>
  <si>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</si>
  <si>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</si>
  <si>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</si>
  <si>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</si>
  <si>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</si>
  <si>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</si>
  <si>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</si>
  <si>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</si>
  <si>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</si>
  <si>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</si>
  <si>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</si>
  <si>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</si>
  <si>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</si>
  <si>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</si>
  <si>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</si>
  <si>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</si>
  <si>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</si>
  <si>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</si>
  <si>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</si>
  <si>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</si>
  <si>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</si>
  <si>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</si>
  <si>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</si>
  <si>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</si>
  <si>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</si>
  <si>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</si>
  <si>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</si>
  <si>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</si>
  <si>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</si>
  <si>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</si>
  <si>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</si>
  <si>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</si>
  <si>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</si>
  <si>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</si>
  <si>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</si>
  <si>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</si>
  <si>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</si>
  <si>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</si>
  <si>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</si>
  <si>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</si>
  <si>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</si>
  <si>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</si>
  <si>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</si>
  <si>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</si>
  <si>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</si>
  <si>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</si>
  <si>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</si>
  <si>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</si>
  <si>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</si>
  <si>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</si>
  <si>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</si>
  <si>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</si>
  <si>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</si>
  <si>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</si>
  <si>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</si>
  <si>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</si>
  <si>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</si>
  <si>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</si>
  <si>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</si>
  <si>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</si>
  <si>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</si>
  <si>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</si>
  <si>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</si>
  <si>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</si>
  <si>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</si>
  <si>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</si>
  <si>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</si>
  <si>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</si>
  <si>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</si>
  <si>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</si>
  <si>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</si>
  <si>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</si>
  <si>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</si>
  <si>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</si>
  <si>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</si>
  <si>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</si>
  <si>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</si>
  <si>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</si>
  <si>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</si>
  <si>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</si>
  <si>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</si>
  <si>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</si>
  <si>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</si>
  <si>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</si>
  <si>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</si>
  <si>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</si>
  <si>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</si>
  <si>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</si>
  <si>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</si>
  <si>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</si>
  <si>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</si>
  <si>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</si>
  <si>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</si>
  <si>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</si>
  <si>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</si>
  <si>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</si>
  <si>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</si>
  <si>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</si>
  <si>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</si>
  <si>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</si>
  <si>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</si>
  <si>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</si>
  <si>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</si>
  <si>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</si>
  <si>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</si>
  <si>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</si>
  <si>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</si>
  <si>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</si>
  <si>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</si>
  <si>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</si>
  <si>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</si>
  <si>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</si>
  <si>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</si>
  <si>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</si>
  <si>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</si>
  <si>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</si>
  <si>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</si>
  <si>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</si>
  <si>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</si>
  <si>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</si>
  <si>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</si>
  <si>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</si>
  <si>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</si>
  <si>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</si>
  <si>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</si>
  <si>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</si>
  <si>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</si>
  <si>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</si>
  <si>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</si>
  <si>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</si>
  <si>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</si>
  <si>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</si>
  <si>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</si>
  <si>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</si>
  <si>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</si>
  <si>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</si>
  <si>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</si>
  <si>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</si>
  <si>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</si>
  <si>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</si>
  <si>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</si>
  <si>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</si>
  <si>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</si>
  <si>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</si>
  <si>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</si>
  <si>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</si>
  <si>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</si>
  <si>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</si>
  <si>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</si>
  <si>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</si>
  <si>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</si>
  <si>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</si>
  <si>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</si>
  <si>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</si>
  <si>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</si>
  <si>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</si>
  <si>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</si>
  <si>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</si>
  <si>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</si>
  <si>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</si>
  <si>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</si>
  <si>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</si>
  <si>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</si>
  <si>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</si>
  <si>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</si>
  <si>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</si>
  <si>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</si>
  <si>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</si>
  <si>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</si>
  <si>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</si>
  <si>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</si>
  <si>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</si>
  <si>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</si>
  <si>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</si>
  <si>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</si>
  <si>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</si>
  <si>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</si>
  <si>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</si>
  <si>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</si>
  <si>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</si>
  <si>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</si>
  <si>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</si>
  <si>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</si>
  <si>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</si>
  <si>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</si>
  <si>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</si>
  <si>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</si>
  <si>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</si>
  <si>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</si>
  <si>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</si>
  <si>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</si>
  <si>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</si>
  <si>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</si>
  <si>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</si>
  <si>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</si>
  <si>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</si>
  <si>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</si>
  <si>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</si>
  <si>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</si>
  <si>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</si>
  <si>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</si>
  <si>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</si>
  <si>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</si>
  <si>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</si>
  <si>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</si>
  <si>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</si>
  <si>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</si>
  <si>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</si>
  <si>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</si>
  <si>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</si>
  <si>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</si>
  <si>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</si>
  <si>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</si>
  <si>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</si>
  <si>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</si>
  <si>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</si>
  <si>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</si>
  <si>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</si>
  <si>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</si>
  <si>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</si>
  <si>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</si>
  <si>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</si>
  <si>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</si>
  <si>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</si>
  <si>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</si>
  <si>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</si>
  <si>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</si>
  <si>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</si>
  <si>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</si>
  <si>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</si>
  <si>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</si>
  <si>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</si>
  <si>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</si>
  <si>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</si>
  <si>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</si>
  <si>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</si>
  <si>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</si>
  <si>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</si>
  <si>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</si>
  <si>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</si>
  <si>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</si>
  <si>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</si>
  <si>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</si>
  <si>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</si>
  <si>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</si>
  <si>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</si>
  <si>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</si>
  <si>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</si>
  <si>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</si>
  <si>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</si>
  <si>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</si>
  <si>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</si>
  <si>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</si>
  <si>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</si>
  <si>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</si>
  <si>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</si>
  <si>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</si>
  <si>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</si>
  <si>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</si>
  <si>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</si>
  <si>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</si>
  <si>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</si>
  <si>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</si>
  <si>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</si>
  <si>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</si>
  <si>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</si>
  <si>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</si>
  <si>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</si>
  <si>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</si>
  <si>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</si>
  <si>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</si>
  <si>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</si>
  <si>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</si>
  <si>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</si>
  <si>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</si>
  <si>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</si>
  <si>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</si>
  <si>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</si>
  <si>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</si>
  <si>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</si>
  <si>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</si>
  <si>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</si>
  <si>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</si>
  <si>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</si>
  <si>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</si>
  <si>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</si>
  <si>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</si>
  <si>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</si>
  <si>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</si>
  <si>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</si>
  <si>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</si>
  <si>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</si>
  <si>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</si>
  <si>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</si>
  <si>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</si>
  <si>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</si>
  <si>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</si>
  <si>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</si>
  <si>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</si>
  <si>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</si>
  <si>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</si>
  <si>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</si>
  <si>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</si>
  <si>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</si>
  <si>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</si>
  <si>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</si>
  <si>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</si>
  <si>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</si>
  <si>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</si>
  <si>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</si>
  <si>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</si>
  <si>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</si>
  <si>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</si>
  <si>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</si>
  <si>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</si>
  <si>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</si>
  <si>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</si>
  <si>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</si>
  <si>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</si>
  <si>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</si>
  <si>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</si>
  <si>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</si>
  <si>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</si>
  <si>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</si>
  <si>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</si>
  <si>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</si>
  <si>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</si>
  <si>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</si>
  <si>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</si>
  <si>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</si>
  <si>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</si>
  <si>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</si>
  <si>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</si>
  <si>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</si>
  <si>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</si>
  <si>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</si>
  <si>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</si>
  <si>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</si>
  <si>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</si>
  <si>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</si>
  <si>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</si>
  <si>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</si>
  <si>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</si>
  <si>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</si>
  <si>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</si>
  <si>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</si>
  <si>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</si>
  <si>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</si>
  <si>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</si>
  <si>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</si>
  <si>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</si>
  <si>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</si>
  <si>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</si>
  <si>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</si>
  <si>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</si>
  <si>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</si>
  <si>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</si>
  <si>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</si>
  <si>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</si>
  <si>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</si>
  <si>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</si>
  <si>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</si>
  <si>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</si>
  <si>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</si>
  <si>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</si>
  <si>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</si>
  <si>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</si>
  <si>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</si>
  <si>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</si>
  <si>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</si>
  <si>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</si>
  <si>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</si>
  <si>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</si>
  <si>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</si>
  <si>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</si>
  <si>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</si>
  <si>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</si>
  <si>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</si>
  <si>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</si>
  <si>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</si>
  <si>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</si>
  <si>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</si>
  <si>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</si>
  <si>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</si>
  <si>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</si>
  <si>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</si>
  <si>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</si>
  <si>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</si>
  <si>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</si>
  <si>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</si>
  <si>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</si>
  <si>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</si>
  <si>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</si>
  <si>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</si>
  <si>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</si>
  <si>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</si>
  <si>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</si>
  <si>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</si>
  <si>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</si>
  <si>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</si>
  <si>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</si>
  <si>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</si>
  <si>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</si>
  <si>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</si>
  <si>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</si>
  <si>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</si>
  <si>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</si>
  <si>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</si>
  <si>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</si>
  <si>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</si>
  <si>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</si>
  <si>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</si>
  <si>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</si>
  <si>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</si>
  <si>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</si>
  <si>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</si>
  <si>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</si>
  <si>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</si>
  <si>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</si>
  <si>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</si>
  <si>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</si>
  <si>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</si>
  <si>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</si>
  <si>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</si>
  <si>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</si>
  <si>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</si>
  <si>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</si>
  <si>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</si>
  <si>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</si>
  <si>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</si>
  <si>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</si>
  <si>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</si>
  <si>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</si>
  <si>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</si>
  <si>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</si>
  <si>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</si>
  <si>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</si>
  <si>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</si>
  <si>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</si>
  <si>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</si>
  <si>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</si>
  <si>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</si>
  <si>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</si>
  <si>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</si>
  <si>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</si>
  <si>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</si>
  <si>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</si>
  <si>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</si>
  <si>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</si>
  <si>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</si>
  <si>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</si>
  <si>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</si>
  <si>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</si>
  <si>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</si>
  <si>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</si>
  <si>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</si>
  <si>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</si>
  <si>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</si>
  <si>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</si>
  <si>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</si>
  <si>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</si>
  <si>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</si>
  <si>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</si>
  <si>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</si>
  <si>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</si>
  <si>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</si>
  <si>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</si>
  <si>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</si>
  <si>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</si>
  <si>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</si>
  <si>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</si>
  <si>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</si>
  <si>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</si>
  <si>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</si>
  <si>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</si>
  <si>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</si>
  <si>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</si>
  <si>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</si>
  <si>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</si>
  <si>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</si>
  <si>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</si>
  <si>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</si>
  <si>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</si>
  <si>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</si>
  <si>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</si>
  <si>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</si>
  <si>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</si>
  <si>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</si>
  <si>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</si>
  <si>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</si>
  <si>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</si>
  <si>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</si>
  <si>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</si>
  <si>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</si>
  <si>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</si>
  <si>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</si>
  <si>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</si>
  <si>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</si>
  <si>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</si>
  <si>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</si>
  <si>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</si>
  <si>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</si>
  <si>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</si>
  <si>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</si>
  <si>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</si>
  <si>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</si>
  <si>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</si>
  <si>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</si>
  <si>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</si>
  <si>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</si>
  <si>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</si>
  <si>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</si>
  <si>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</si>
  <si>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</si>
  <si>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</si>
  <si>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</si>
  <si>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</si>
  <si>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</si>
  <si>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</si>
  <si>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</si>
  <si>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</si>
  <si>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</si>
  <si>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</si>
  <si>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</si>
  <si>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</si>
  <si>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</si>
  <si>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</si>
  <si>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</si>
  <si>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</si>
  <si>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</si>
  <si>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</si>
  <si>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</si>
  <si>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</si>
  <si>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</si>
  <si>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</si>
  <si>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</si>
  <si>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</si>
  <si>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</si>
  <si>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</si>
  <si>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</si>
  <si>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</si>
  <si>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</si>
  <si>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</si>
  <si>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</si>
  <si>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</si>
  <si>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</si>
  <si>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</si>
  <si>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</si>
  <si>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</si>
  <si>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</si>
  <si>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</si>
  <si>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</si>
  <si>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</si>
  <si>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</si>
  <si>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</si>
  <si>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</si>
  <si>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</si>
  <si>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</si>
  <si>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</si>
  <si>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</si>
  <si>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</si>
  <si>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</si>
  <si>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</si>
  <si>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</si>
  <si>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</si>
  <si>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</si>
  <si>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</si>
  <si>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</si>
  <si>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</si>
  <si>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</si>
  <si>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</si>
  <si>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</si>
  <si>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</si>
  <si>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</si>
  <si>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</si>
  <si>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</si>
  <si>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</si>
  <si>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</si>
  <si>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</si>
  <si>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</si>
  <si>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</si>
  <si>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</si>
  <si>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</si>
  <si>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</si>
  <si>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</si>
  <si>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</si>
  <si>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</si>
  <si>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</si>
  <si>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</si>
  <si>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</si>
  <si>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</si>
  <si>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</si>
  <si>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</si>
  <si>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</si>
  <si>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</si>
  <si>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</si>
  <si>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</si>
  <si>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</si>
  <si>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</si>
  <si>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</si>
  <si>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</si>
  <si>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</si>
  <si>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</si>
  <si>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</si>
  <si>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</si>
  <si>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</si>
  <si>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</si>
  <si>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</si>
  <si>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</si>
  <si>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</si>
  <si>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</si>
  <si>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</si>
  <si>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</si>
  <si>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</si>
  <si>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</si>
  <si>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</si>
  <si>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</si>
  <si>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</si>
  <si>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</si>
  <si>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</si>
  <si>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</si>
  <si>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</si>
  <si>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</si>
  <si>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</si>
  <si>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</si>
  <si>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</si>
  <si>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</si>
  <si>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</si>
  <si>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</si>
  <si>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</si>
  <si>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</si>
  <si>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</si>
  <si>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</si>
  <si>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</si>
  <si>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</si>
  <si>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</si>
  <si>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</si>
  <si>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</si>
  <si>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</si>
  <si>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</si>
  <si>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</si>
  <si>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</si>
  <si>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</si>
  <si>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</si>
  <si>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</si>
  <si>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</si>
  <si>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</si>
  <si>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</si>
  <si>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</si>
  <si>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</si>
  <si>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</si>
  <si>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</si>
  <si>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</si>
  <si>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</si>
  <si>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</si>
  <si>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</si>
  <si>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</si>
  <si>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</si>
  <si>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</si>
  <si>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</si>
  <si>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</si>
  <si>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</si>
  <si>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</si>
  <si>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</si>
  <si>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</si>
  <si>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</si>
  <si>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</si>
  <si>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</si>
  <si>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</si>
  <si>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</si>
  <si>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</si>
  <si>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</si>
  <si>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</si>
  <si>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</si>
  <si>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</si>
  <si>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</si>
  <si>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</si>
  <si>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</si>
  <si>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</si>
  <si>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</si>
  <si>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</si>
  <si>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</si>
  <si>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</si>
  <si>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</si>
  <si>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</si>
  <si>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</si>
  <si>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</si>
  <si>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</si>
  <si>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</si>
  <si>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</si>
  <si>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</si>
  <si>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</si>
  <si>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</si>
  <si>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</si>
  <si>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</si>
  <si>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</si>
  <si>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</si>
  <si>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</si>
  <si>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</si>
  <si>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</si>
  <si>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</si>
  <si>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</si>
  <si>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</si>
  <si>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</si>
  <si>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</si>
  <si>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</si>
  <si>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</si>
  <si>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</si>
  <si>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</si>
  <si>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</si>
  <si>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</si>
  <si>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</si>
  <si>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</si>
  <si>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</si>
  <si>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</si>
  <si>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</si>
  <si>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</si>
  <si>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</si>
  <si>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</si>
  <si>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</si>
  <si>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</si>
  <si>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</si>
  <si>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</si>
  <si>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</si>
  <si>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</si>
  <si>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</si>
  <si>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</si>
  <si>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</si>
  <si>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</si>
  <si>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</si>
  <si>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</si>
  <si>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</si>
  <si>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</si>
  <si>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</si>
  <si>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</si>
  <si>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</si>
  <si>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</si>
  <si>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</si>
  <si>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</si>
  <si>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</si>
  <si>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</si>
  <si>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</si>
  <si>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</si>
  <si>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</si>
  <si>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</si>
  <si>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</si>
  <si>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</si>
  <si>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</si>
  <si>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</si>
  <si>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</si>
  <si>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</si>
  <si>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</si>
  <si>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</si>
  <si>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</si>
  <si>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</si>
  <si>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</si>
  <si>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</si>
  <si>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</si>
  <si>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</si>
  <si>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</si>
  <si>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</si>
  <si>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</si>
  <si>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</si>
  <si>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</si>
  <si>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</si>
  <si>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</si>
  <si>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</si>
  <si>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</si>
  <si>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</si>
  <si>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</si>
  <si>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</si>
  <si>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</si>
  <si>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</si>
  <si>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</si>
  <si>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</si>
  <si>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</si>
  <si>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</si>
  <si>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</si>
  <si>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</si>
  <si>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</si>
  <si>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</si>
  <si>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</si>
  <si>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</si>
  <si>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</si>
  <si>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</si>
  <si>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</si>
  <si>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</si>
  <si>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</si>
  <si>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</si>
  <si>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</si>
  <si>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</si>
  <si>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</si>
  <si>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</si>
  <si>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</si>
  <si>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</si>
  <si>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</si>
  <si>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</si>
  <si>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</si>
  <si>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</si>
  <si>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</si>
  <si>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</si>
  <si>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</si>
  <si>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</si>
  <si>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</si>
  <si>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</si>
  <si>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</si>
  <si>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</si>
  <si>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</si>
  <si>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</si>
  <si>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</si>
  <si>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</si>
  <si>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</si>
  <si>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</si>
  <si>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</si>
  <si>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</si>
  <si>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</si>
  <si>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</si>
  <si>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</si>
  <si>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</si>
  <si>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</si>
  <si>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</si>
  <si>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</si>
  <si>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</si>
  <si>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</si>
  <si>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</si>
  <si>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</si>
  <si>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</si>
  <si>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</si>
  <si>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</si>
  <si>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</si>
  <si>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</si>
  <si>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</si>
  <si>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</si>
  <si>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</si>
  <si>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</si>
  <si>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</si>
  <si>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</si>
  <si>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</si>
  <si>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</si>
  <si>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</si>
  <si>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</si>
  <si>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</si>
  <si>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</si>
  <si>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</si>
  <si>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</si>
  <si>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</si>
  <si>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</si>
  <si>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</si>
  <si>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</si>
  <si>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</si>
  <si>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</si>
  <si>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</si>
  <si>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</si>
  <si>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</si>
  <si>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</si>
  <si>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</si>
  <si>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</si>
  <si>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</si>
  <si>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</si>
  <si>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</si>
  <si>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</si>
  <si>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</si>
  <si>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</si>
  <si>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</si>
  <si>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</si>
  <si>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</si>
  <si>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</si>
  <si>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</si>
  <si>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</si>
  <si>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</si>
  <si>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</si>
  <si>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</si>
  <si>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</si>
  <si>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</si>
  <si>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</si>
  <si>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</si>
  <si>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</si>
  <si>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</si>
  <si>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</si>
  <si>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</si>
  <si>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</si>
  <si>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</si>
  <si>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</si>
  <si>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</si>
  <si>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</si>
  <si>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</si>
  <si>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</si>
  <si>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</si>
  <si>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</si>
  <si>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</si>
  <si>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</si>
  <si>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</si>
  <si>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</si>
  <si>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</si>
  <si>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</si>
  <si>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</si>
  <si>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</si>
  <si>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</si>
  <si>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</si>
  <si>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</si>
  <si>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</si>
  <si>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</si>
  <si>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</si>
  <si>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</si>
  <si>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</si>
  <si>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</si>
  <si>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</si>
  <si>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</si>
  <si>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</si>
  <si>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</si>
  <si>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</si>
  <si>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</si>
  <si>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</si>
  <si>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</si>
  <si>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</si>
  <si>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</si>
  <si>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</si>
  <si>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</si>
  <si>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</si>
  <si>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</si>
  <si>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</si>
  <si>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</si>
  <si>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</si>
  <si>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</si>
  <si>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</si>
  <si>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</si>
  <si>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</si>
  <si>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</si>
  <si>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</si>
  <si>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</si>
  <si>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</si>
  <si>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</si>
  <si>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</si>
  <si>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</si>
  <si>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</si>
  <si>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</si>
  <si>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</si>
  <si>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</si>
  <si>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</si>
  <si>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</si>
  <si>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</si>
  <si>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</si>
  <si>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</si>
  <si>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</si>
  <si>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</si>
  <si>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</si>
  <si>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</si>
  <si>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</si>
  <si>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</si>
  <si>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</si>
  <si>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</si>
  <si>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</si>
  <si>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</si>
  <si>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</si>
  <si>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</si>
  <si>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</si>
  <si>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</si>
  <si>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</si>
  <si>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</si>
  <si>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</si>
  <si>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</si>
  <si>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</si>
  <si>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</si>
  <si>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</si>
  <si>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</si>
  <si>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</si>
  <si>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</si>
  <si>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</si>
  <si>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</si>
  <si>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</si>
  <si>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</si>
  <si>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</si>
  <si>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</si>
  <si>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</si>
  <si>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</si>
  <si>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</si>
  <si>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</si>
  <si>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</si>
  <si>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</si>
  <si>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</si>
  <si>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</si>
  <si>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</si>
  <si>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</si>
  <si>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</si>
  <si>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</si>
  <si>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</si>
  <si>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</si>
  <si>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</si>
  <si>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</si>
  <si>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</si>
  <si>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</si>
  <si>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</si>
  <si>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</si>
  <si>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</si>
  <si>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</si>
  <si>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</si>
  <si>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</si>
  <si>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</si>
  <si>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</si>
  <si>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</si>
  <si>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</si>
  <si>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</si>
  <si>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</si>
  <si>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</si>
  <si>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</si>
  <si>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</si>
  <si>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</si>
  <si>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</si>
  <si>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</si>
  <si>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</si>
  <si>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</si>
  <si>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</si>
  <si>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</si>
  <si>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</si>
  <si>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</si>
  <si>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</si>
  <si>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</si>
  <si>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</si>
  <si>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</si>
  <si>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</si>
  <si>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</si>
  <si>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</si>
  <si>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</si>
  <si>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</si>
  <si>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</si>
  <si>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</si>
  <si>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</si>
  <si>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</si>
  <si>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</si>
  <si>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</si>
  <si>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</si>
  <si>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</si>
  <si>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</si>
  <si>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</si>
  <si>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</si>
  <si>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</si>
  <si>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</si>
  <si>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</si>
  <si>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</si>
  <si>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</si>
  <si>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</si>
  <si>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</si>
  <si>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</si>
  <si>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</si>
  <si>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</si>
  <si>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</si>
  <si>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</si>
  <si>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</si>
  <si>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</si>
  <si>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</si>
  <si>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</si>
  <si>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</si>
  <si>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</si>
  <si>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</si>
  <si>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</si>
  <si>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</si>
  <si>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</si>
  <si>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</si>
  <si>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</si>
  <si>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</si>
  <si>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</si>
  <si>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</si>
  <si>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</si>
  <si>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</si>
  <si>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</si>
  <si>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</si>
  <si>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</si>
  <si>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</si>
  <si>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</si>
  <si>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</si>
  <si>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</si>
  <si>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</si>
  <si>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</si>
  <si>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</si>
  <si>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</si>
  <si>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</si>
  <si>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</si>
  <si>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</si>
  <si>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</si>
  <si>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</si>
  <si>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</si>
  <si>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</si>
  <si>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</si>
  <si>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</si>
  <si>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</si>
  <si>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</si>
  <si>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</si>
  <si>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</si>
  <si>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</si>
  <si>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</si>
  <si>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</si>
  <si>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</si>
  <si>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</si>
  <si>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</si>
  <si>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</si>
  <si>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</si>
  <si>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</si>
  <si>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</si>
  <si>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</si>
  <si>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</si>
  <si>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</si>
  <si>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</si>
  <si>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</si>
  <si>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</si>
  <si>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</si>
  <si>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</si>
  <si>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</si>
  <si>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</si>
  <si>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</si>
  <si>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</si>
  <si>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</si>
  <si>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</si>
  <si>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</si>
  <si>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</si>
  <si>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</si>
  <si>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</si>
  <si>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</si>
  <si>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</si>
  <si>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</si>
  <si>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</si>
  <si>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</si>
  <si>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</si>
  <si>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</si>
  <si>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</si>
  <si>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</si>
  <si>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</si>
  <si>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</si>
  <si>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</si>
  <si>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</si>
  <si>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</si>
  <si>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</si>
  <si>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</si>
  <si>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</si>
  <si>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</si>
  <si>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</si>
  <si>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</si>
  <si>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</si>
  <si>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</si>
  <si>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</si>
  <si>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</si>
  <si>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</si>
  <si>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</si>
  <si>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</si>
  <si>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</si>
  <si>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</si>
  <si>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</si>
  <si>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</si>
  <si>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</si>
  <si>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</si>
  <si>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</si>
  <si>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</si>
  <si>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</si>
  <si>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</si>
  <si>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</si>
  <si>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</si>
  <si>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</si>
  <si>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</si>
  <si>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</si>
  <si>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</si>
  <si>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</si>
  <si>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</si>
  <si>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</si>
  <si>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</si>
  <si>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</si>
  <si>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</si>
  <si>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</si>
  <si>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</si>
  <si>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</si>
  <si>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</si>
  <si>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</si>
  <si>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</si>
  <si>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</si>
  <si>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</si>
  <si>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</si>
  <si>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</si>
  <si>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</si>
  <si>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</si>
  <si>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</si>
  <si>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</si>
  <si>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</si>
  <si>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</si>
  <si>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</si>
  <si>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</si>
  <si>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</si>
  <si>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</si>
  <si>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</si>
  <si>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</si>
  <si>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</si>
  <si>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</si>
  <si>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</si>
  <si>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</si>
  <si>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</si>
  <si>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</si>
  <si>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</si>
  <si>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</si>
  <si>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</si>
  <si>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</si>
  <si>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</si>
  <si>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</si>
  <si>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</si>
  <si>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</si>
  <si>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</si>
  <si>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</si>
  <si>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</si>
  <si>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</si>
  <si>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</si>
  <si>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</si>
  <si>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</si>
  <si>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</si>
  <si>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</si>
  <si>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</si>
  <si>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</si>
  <si>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</si>
  <si>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</si>
  <si>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</si>
  <si>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</si>
  <si>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</si>
  <si>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</si>
  <si>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</si>
  <si>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</si>
  <si>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</si>
  <si>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</si>
  <si>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</si>
  <si>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</si>
  <si>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</si>
  <si>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</si>
  <si>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</si>
  <si>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</si>
  <si>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</si>
  <si>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</si>
  <si>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</si>
  <si>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</si>
  <si>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</si>
  <si>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</si>
  <si>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</si>
  <si>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</si>
  <si>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</si>
  <si>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</si>
  <si>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</si>
  <si>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</si>
  <si>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</si>
  <si>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</si>
  <si>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</si>
  <si>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</si>
  <si>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</si>
  <si>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</si>
  <si>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</si>
  <si>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</si>
  <si>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</si>
  <si>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</si>
  <si>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</si>
  <si>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</si>
  <si>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</si>
  <si>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</si>
  <si>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</si>
  <si>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</si>
  <si>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</si>
  <si>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</si>
  <si>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</si>
  <si>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</si>
  <si>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</si>
  <si>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</si>
  <si>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</si>
  <si>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</si>
  <si>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</si>
  <si>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</si>
  <si>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</si>
  <si>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</si>
  <si>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</si>
  <si>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</si>
  <si>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</si>
  <si>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</si>
  <si>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</si>
  <si>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</si>
  <si>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</si>
  <si>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</si>
  <si>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</si>
  <si>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</si>
  <si>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</si>
  <si>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</si>
  <si>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</si>
  <si>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</si>
  <si>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</si>
  <si>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</si>
  <si>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</si>
  <si>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</si>
  <si>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</si>
  <si>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</si>
  <si>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</si>
  <si>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</si>
  <si>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</si>
  <si>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</si>
  <si>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</si>
  <si>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</si>
  <si>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</si>
  <si>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</si>
  <si>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</si>
  <si>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</si>
  <si>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</si>
  <si>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</si>
  <si>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</si>
  <si>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</si>
  <si>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</si>
  <si>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</si>
  <si>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</si>
  <si>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</si>
  <si>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</si>
  <si>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</si>
  <si>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</si>
  <si>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</si>
  <si>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</si>
  <si>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</si>
  <si>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</si>
  <si>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</si>
  <si>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</si>
  <si>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</si>
  <si>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</si>
  <si>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</si>
  <si>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</si>
  <si>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</si>
  <si>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</si>
  <si>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</si>
  <si>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</si>
  <si>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</si>
  <si>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</si>
  <si>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</si>
  <si>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</si>
  <si>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</si>
  <si>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</si>
  <si>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</si>
  <si>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</si>
  <si>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</si>
  <si>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</si>
  <si>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</si>
  <si>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</si>
  <si>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</si>
  <si>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</si>
  <si>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</si>
  <si>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</si>
  <si>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</si>
  <si>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</si>
  <si>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</si>
  <si>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</si>
  <si>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</si>
  <si>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</si>
  <si>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</si>
  <si>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</si>
  <si>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</si>
  <si>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</si>
  <si>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</si>
  <si>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</si>
  <si>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</si>
  <si>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</si>
  <si>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</si>
  <si>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</si>
  <si>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</si>
  <si>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</si>
  <si>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</si>
  <si>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</si>
  <si>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</si>
  <si>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</si>
  <si>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</si>
  <si>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</si>
  <si>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</si>
  <si>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</si>
  <si>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</si>
  <si>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</si>
  <si>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</si>
  <si>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</si>
  <si>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</si>
  <si>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</si>
  <si>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</si>
  <si>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</si>
  <si>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</si>
  <si>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</si>
  <si>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</si>
  <si>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</si>
  <si>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</si>
  <si>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</si>
  <si>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</si>
  <si>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</si>
  <si>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</si>
  <si>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</si>
  <si>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</si>
  <si>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</si>
  <si>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</si>
  <si>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</si>
  <si>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</si>
  <si>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</si>
  <si>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</si>
  <si>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</si>
  <si>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</si>
  <si>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</si>
  <si>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</si>
  <si>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</si>
  <si>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</si>
  <si>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</si>
  <si>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</si>
  <si>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</si>
  <si>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</si>
  <si>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</si>
  <si>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</si>
  <si>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</si>
  <si>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</si>
  <si>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</si>
  <si>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</si>
  <si>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</si>
  <si>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</si>
  <si>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</si>
  <si>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</si>
  <si>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</si>
  <si>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</si>
  <si>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</si>
  <si>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</si>
  <si>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</si>
  <si>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</si>
  <si>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</si>
  <si>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</si>
  <si>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</si>
  <si>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</si>
  <si>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</si>
  <si>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</si>
  <si>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</si>
  <si>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</si>
  <si>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</si>
  <si>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</si>
  <si>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</si>
  <si>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</si>
  <si>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</si>
  <si>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</si>
  <si>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</si>
  <si>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</si>
  <si>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</si>
  <si>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</si>
  <si>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</si>
  <si>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</si>
  <si>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</si>
  <si>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</si>
  <si>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</si>
  <si>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</si>
  <si>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</si>
  <si>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</si>
  <si>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</si>
  <si>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</si>
  <si>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</si>
  <si>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</si>
  <si>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</si>
  <si>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</si>
  <si>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</si>
  <si>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</si>
  <si>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</si>
  <si>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</si>
  <si>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</si>
  <si>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</si>
  <si>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</si>
  <si>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</si>
  <si>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</si>
  <si>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</si>
  <si>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</si>
  <si>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</si>
  <si>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</si>
  <si>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</si>
  <si>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</si>
  <si>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</si>
  <si>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</si>
  <si>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</si>
  <si>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</si>
  <si>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</si>
  <si>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</si>
  <si>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</si>
  <si>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</si>
  <si>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</si>
  <si>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</si>
  <si>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</si>
  <si>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</si>
  <si>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</si>
  <si>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</si>
  <si>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</si>
  <si>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</si>
  <si>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</si>
  <si>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</si>
  <si>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</si>
  <si>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</si>
  <si>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</si>
  <si>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</si>
  <si>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</si>
  <si>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</si>
  <si>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</si>
  <si>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</si>
  <si>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</si>
  <si>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</si>
  <si>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</si>
  <si>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</si>
  <si>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</si>
  <si>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</si>
  <si>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</si>
  <si>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</si>
  <si>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</si>
  <si>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</si>
  <si>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</si>
  <si>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</si>
  <si>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</si>
  <si>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</si>
  <si>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</si>
  <si>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</si>
  <si>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</si>
  <si>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</si>
  <si>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</si>
  <si>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</si>
  <si>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</si>
  <si>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</si>
  <si>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</si>
  <si>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</si>
  <si>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</si>
  <si>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</si>
  <si>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</si>
  <si>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</si>
  <si>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</si>
  <si>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</si>
  <si>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</si>
  <si>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</si>
  <si>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</si>
  <si>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</si>
  <si>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</si>
  <si>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</si>
  <si>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</si>
  <si>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</si>
  <si>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</si>
  <si>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</si>
  <si>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</si>
  <si>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</si>
  <si>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</si>
  <si>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</si>
  <si>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</si>
  <si>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</si>
  <si>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</si>
  <si>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</si>
  <si>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</si>
  <si>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</si>
  <si>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</si>
  <si>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</si>
  <si>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</si>
  <si>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</si>
  <si>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</si>
  <si>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</si>
  <si>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</si>
  <si>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</si>
  <si>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</si>
  <si>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</si>
  <si>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</si>
  <si>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</si>
  <si>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</si>
  <si>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</si>
  <si>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</si>
  <si>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</si>
  <si>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</si>
  <si>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</si>
  <si>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</si>
  <si>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</si>
  <si>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</si>
  <si>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</si>
  <si>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</si>
  <si>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</si>
  <si>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</si>
  <si>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</si>
  <si>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</si>
  <si>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</si>
  <si>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</si>
  <si>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</si>
  <si>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</si>
  <si>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</si>
  <si>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</si>
  <si>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</si>
  <si>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</si>
  <si>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</si>
  <si>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</si>
  <si>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</si>
  <si>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</si>
  <si>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</si>
  <si>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</si>
  <si>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</si>
  <si>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</si>
  <si>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</si>
  <si>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</si>
  <si>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</si>
  <si>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</si>
  <si>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</si>
  <si>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</si>
  <si>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</si>
  <si>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</si>
  <si>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</si>
  <si>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</si>
  <si>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</si>
  <si>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</si>
  <si>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</si>
  <si>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</si>
  <si>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</si>
  <si>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</si>
  <si>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</si>
  <si>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</si>
  <si>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</si>
  <si>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</si>
  <si>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</si>
  <si>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</si>
  <si>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</si>
  <si>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</si>
  <si>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</si>
  <si>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</si>
  <si>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</si>
  <si>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</si>
  <si>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</si>
  <si>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</si>
  <si>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</si>
  <si>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</si>
  <si>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</si>
  <si>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</si>
  <si>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</si>
  <si>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</si>
  <si>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</si>
  <si>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</si>
  <si>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</si>
  <si>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</si>
  <si>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</si>
  <si>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</si>
  <si>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</si>
  <si>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</si>
  <si>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</si>
  <si>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</si>
  <si>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</si>
  <si>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</si>
  <si>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</si>
  <si>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</si>
  <si>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</si>
  <si>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</si>
  <si>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</si>
  <si>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</si>
  <si>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</si>
  <si>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</si>
  <si>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</si>
  <si>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</si>
  <si>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</si>
  <si>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</si>
  <si>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</si>
  <si>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</si>
  <si>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</si>
  <si>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</si>
  <si>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</si>
  <si>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</si>
  <si>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</si>
  <si>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</si>
  <si>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</si>
  <si>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</si>
  <si>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</si>
  <si>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</si>
  <si>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</si>
  <si>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</si>
  <si>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</si>
  <si>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</si>
  <si>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</si>
  <si>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</si>
  <si>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</si>
  <si>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</si>
  <si>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</si>
  <si>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</si>
  <si>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</si>
  <si>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</si>
  <si>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</si>
  <si>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</si>
  <si>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</si>
  <si>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</si>
  <si>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</si>
  <si>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</si>
  <si>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</si>
  <si>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</si>
  <si>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</si>
  <si>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</si>
  <si>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</si>
  <si>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</si>
  <si>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</si>
  <si>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</si>
  <si>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</si>
  <si>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</si>
  <si>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</si>
  <si>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</si>
  <si>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</si>
  <si>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</si>
  <si>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</si>
  <si>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</si>
  <si>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</si>
  <si>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</si>
  <si>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</si>
  <si>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</si>
  <si>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</si>
  <si>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</si>
  <si>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</si>
  <si>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</si>
  <si>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</si>
  <si>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</si>
  <si>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</si>
  <si>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</si>
  <si>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</si>
  <si>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</si>
  <si>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</si>
  <si>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</si>
  <si>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</si>
  <si>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</si>
  <si>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</si>
  <si>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</si>
  <si>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</si>
  <si>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</si>
  <si>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</si>
  <si>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</si>
  <si>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</si>
  <si>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</si>
  <si>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</si>
  <si>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</si>
  <si>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</si>
  <si>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</si>
  <si>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</si>
  <si>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</si>
  <si>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</si>
  <si>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</si>
  <si>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</si>
  <si>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</si>
  <si>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</si>
  <si>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</si>
  <si>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</si>
  <si>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</si>
  <si>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</si>
  <si>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</si>
  <si>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</si>
  <si>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</si>
  <si>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</si>
  <si>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</si>
  <si>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</si>
  <si>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</si>
  <si>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</si>
  <si>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</si>
  <si>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</si>
  <si>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</si>
  <si>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</si>
  <si>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</si>
  <si>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</si>
  <si>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</si>
  <si>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</si>
  <si>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</si>
  <si>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</si>
  <si>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</si>
  <si>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</si>
  <si>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</si>
  <si>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</si>
  <si>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</si>
  <si>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</si>
  <si>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</si>
  <si>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</si>
  <si>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</si>
  <si>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</si>
  <si>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</si>
  <si>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</si>
  <si>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</si>
  <si>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</si>
  <si>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</si>
  <si>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</si>
  <si>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</si>
  <si>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</si>
  <si>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</si>
  <si>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</si>
  <si>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</si>
  <si>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</si>
  <si>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</si>
  <si>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</si>
  <si>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</si>
  <si>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</si>
  <si>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</si>
  <si>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</si>
  <si>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</si>
  <si>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</si>
  <si>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</si>
  <si>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</si>
  <si>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</si>
  <si>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</si>
  <si>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</si>
  <si>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</si>
  <si>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</si>
  <si>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</si>
  <si>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</si>
  <si>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</si>
  <si>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</si>
  <si>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</si>
  <si>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</si>
  <si>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</si>
  <si>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</si>
  <si>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</si>
  <si>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</si>
  <si>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</si>
  <si>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</si>
  <si>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</si>
  <si>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</si>
  <si>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</si>
  <si>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</si>
  <si>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</si>
  <si>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</si>
  <si>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</si>
  <si>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</si>
  <si>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</si>
  <si>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</si>
  <si>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</si>
  <si>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</si>
  <si>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</si>
  <si>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</si>
  <si>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</si>
  <si>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</si>
  <si>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</si>
  <si>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</si>
  <si>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</si>
  <si>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</si>
  <si>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</si>
  <si>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</si>
  <si>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</si>
  <si>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</si>
  <si>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</si>
  <si>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</si>
  <si>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</si>
  <si>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</si>
  <si>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</si>
  <si>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</si>
  <si>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</si>
  <si>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</si>
  <si>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</si>
  <si>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</si>
  <si>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</si>
  <si>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</si>
  <si>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</si>
  <si>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</si>
  <si>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</si>
  <si>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</si>
  <si>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</si>
  <si>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</si>
  <si>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</si>
  <si>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</si>
  <si>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</si>
  <si>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</si>
  <si>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</si>
  <si>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</si>
  <si>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</si>
  <si>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</si>
  <si>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</si>
  <si>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</si>
  <si>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</si>
  <si>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</si>
  <si>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</si>
  <si>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</si>
  <si>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</si>
  <si>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</si>
  <si>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</si>
  <si>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</si>
  <si>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</si>
  <si>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</si>
  <si>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</si>
  <si>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</si>
  <si>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</si>
  <si>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</si>
  <si>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</si>
  <si>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</si>
  <si>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</si>
  <si>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</si>
  <si>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</si>
  <si>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</si>
  <si>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</si>
  <si>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</si>
  <si>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</si>
  <si>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</si>
  <si>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</si>
  <si>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</si>
  <si>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</si>
  <si>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</si>
  <si>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</si>
  <si>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</si>
  <si>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</si>
  <si>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</si>
  <si>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</si>
  <si>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</si>
  <si>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</si>
  <si>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</si>
  <si>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</si>
  <si>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</si>
  <si>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</si>
  <si>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</si>
  <si>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</si>
  <si>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</si>
  <si>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</si>
  <si>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</si>
  <si>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</si>
  <si>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</si>
  <si>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</si>
  <si>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</si>
  <si>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</si>
  <si>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</si>
  <si>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</si>
  <si>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</si>
  <si>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</si>
  <si>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</si>
  <si>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</si>
  <si>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</si>
  <si>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</si>
  <si>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</si>
  <si>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</si>
  <si>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</si>
  <si>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</si>
  <si>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</si>
  <si>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</si>
  <si>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</si>
  <si>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</si>
  <si>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</si>
  <si>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</si>
  <si>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</si>
  <si>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</si>
  <si>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</si>
  <si>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</si>
  <si>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</si>
  <si>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</si>
  <si>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</si>
  <si>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</si>
  <si>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</si>
  <si>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</si>
  <si>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</si>
  <si>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</si>
  <si>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</si>
  <si>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</si>
  <si>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</si>
  <si>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</si>
  <si>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</si>
  <si>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</si>
  <si>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</si>
  <si>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</si>
  <si>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</si>
  <si>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</si>
  <si>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</si>
  <si>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</si>
  <si>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</si>
  <si>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</si>
  <si>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</si>
  <si>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</si>
  <si>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</si>
  <si>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</si>
  <si>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</si>
  <si>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</si>
  <si>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</si>
  <si>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</si>
  <si>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</si>
  <si>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</si>
  <si>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</si>
  <si>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</si>
  <si>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</si>
  <si>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</si>
  <si>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</si>
  <si>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</si>
  <si>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</si>
  <si>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</si>
  <si>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</si>
  <si>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</si>
  <si>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</si>
  <si>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</si>
  <si>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</si>
  <si>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</si>
  <si>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</si>
  <si>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</si>
  <si>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</si>
  <si>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</si>
  <si>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</si>
  <si>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</si>
  <si>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</si>
  <si>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</si>
  <si>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</si>
  <si>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</si>
  <si>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</si>
  <si>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</si>
  <si>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</si>
  <si>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</si>
  <si>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</si>
  <si>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</si>
  <si>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</si>
  <si>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</si>
  <si>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</si>
  <si>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</si>
  <si>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</si>
  <si>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</si>
  <si>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</si>
  <si>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</si>
  <si>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</si>
  <si>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</si>
  <si>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</si>
  <si>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</si>
  <si>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</si>
  <si>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</si>
  <si>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</si>
  <si>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</si>
  <si>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</si>
  <si>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</si>
  <si>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</si>
  <si>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</si>
  <si>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</si>
  <si>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</si>
  <si>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</si>
  <si>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</si>
  <si>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</si>
  <si>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</si>
  <si>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</si>
  <si>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</si>
  <si>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</si>
  <si>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</si>
  <si>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</si>
  <si>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</si>
  <si>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</si>
  <si>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</si>
  <si>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</si>
  <si>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</si>
  <si>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</si>
  <si>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</si>
  <si>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</si>
  <si>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</si>
  <si>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</si>
  <si>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</si>
  <si>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</si>
  <si>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</si>
  <si>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</si>
  <si>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</si>
  <si>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</si>
  <si>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</si>
  <si>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</si>
  <si>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</si>
  <si>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</si>
  <si>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</si>
  <si>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</si>
  <si>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</si>
  <si>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</si>
  <si>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</si>
  <si>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</si>
  <si>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</si>
  <si>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</si>
  <si>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</si>
  <si>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</si>
  <si>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</si>
  <si>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</si>
  <si>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</si>
  <si>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</si>
  <si>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</si>
  <si>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</si>
  <si>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</si>
  <si>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</si>
  <si>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</si>
  <si>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</si>
  <si>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</si>
  <si>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</si>
  <si>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</si>
  <si>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</si>
  <si>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</si>
  <si>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</si>
  <si>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</si>
  <si>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</si>
  <si>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</si>
  <si>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</si>
  <si>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</si>
  <si>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</si>
  <si>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</si>
  <si>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</si>
  <si>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</si>
  <si>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</si>
  <si>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</si>
  <si>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</si>
  <si>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</si>
  <si>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</si>
  <si>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</si>
  <si>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</si>
  <si>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</si>
  <si>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</si>
  <si>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</si>
  <si>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</si>
  <si>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</si>
  <si>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</si>
  <si>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</si>
  <si>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</si>
  <si>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</si>
  <si>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</si>
  <si>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</si>
  <si>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</si>
  <si>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</si>
  <si>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</si>
  <si>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</si>
  <si>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</si>
  <si>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</si>
  <si>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</si>
  <si>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</si>
  <si>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</si>
  <si>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</si>
  <si>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</si>
  <si>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</si>
  <si>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</si>
  <si>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</si>
  <si>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</si>
  <si>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</si>
  <si>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</si>
  <si>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</si>
  <si>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</si>
  <si>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</si>
  <si>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</si>
  <si>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</si>
  <si>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</si>
  <si>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</si>
  <si>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</si>
  <si>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</si>
  <si>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</si>
  <si>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</si>
  <si>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</si>
  <si>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</si>
  <si>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</si>
  <si>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</si>
  <si>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</si>
  <si>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</si>
  <si>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</si>
  <si>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</si>
  <si>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</si>
  <si>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</si>
  <si>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</si>
  <si>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</si>
  <si>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</si>
  <si>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</si>
  <si>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</si>
  <si>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</si>
  <si>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</si>
  <si>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</si>
  <si>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</si>
  <si>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</si>
  <si>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</si>
  <si>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</si>
  <si>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</si>
  <si>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</si>
  <si>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</si>
  <si>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</si>
  <si>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</si>
  <si>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</si>
  <si>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</si>
  <si>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</si>
  <si>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</si>
  <si>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</si>
  <si>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</si>
  <si>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</si>
  <si>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</si>
  <si>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</si>
  <si>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</si>
  <si>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</si>
  <si>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</si>
  <si>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</si>
  <si>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</si>
  <si>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</si>
  <si>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</si>
  <si>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</si>
  <si>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</si>
  <si>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</si>
  <si>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</si>
  <si>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</si>
  <si>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</si>
  <si>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</si>
  <si>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</si>
  <si>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</si>
  <si>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</si>
  <si>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</si>
  <si>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</si>
  <si>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</si>
  <si>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</si>
  <si>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</si>
  <si>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</si>
  <si>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</si>
  <si>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</si>
  <si>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</si>
  <si>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</si>
  <si>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</si>
  <si>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</si>
  <si>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</si>
  <si>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</si>
  <si>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</si>
  <si>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</si>
  <si>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</si>
  <si>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</si>
  <si>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</si>
  <si>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</si>
  <si>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</si>
  <si>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</si>
  <si>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</si>
  <si>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</si>
  <si>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</si>
  <si>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</si>
  <si>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</si>
  <si>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</si>
  <si>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</si>
  <si>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</si>
  <si>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</si>
  <si>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</si>
  <si>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</si>
  <si>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</si>
  <si>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</si>
  <si>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</si>
  <si>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</si>
  <si>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</si>
  <si>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</si>
  <si>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</si>
  <si>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</si>
  <si>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</si>
  <si>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</si>
  <si>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</si>
  <si>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</si>
  <si>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</si>
  <si>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</si>
  <si>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</si>
  <si>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</si>
  <si>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</si>
  <si>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</si>
  <si>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</si>
  <si>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</si>
  <si>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</si>
  <si>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</si>
  <si>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</si>
  <si>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</si>
  <si>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</si>
  <si>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</si>
  <si>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</si>
  <si>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</si>
  <si>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</si>
  <si>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</si>
  <si>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</si>
  <si>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</si>
  <si>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</si>
  <si>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</si>
  <si>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</si>
  <si>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</si>
  <si>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</si>
  <si>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</si>
  <si>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</si>
  <si>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</si>
  <si>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</si>
  <si>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</si>
  <si>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</si>
  <si>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</si>
  <si>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</si>
  <si>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</si>
  <si>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</si>
  <si>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</si>
  <si>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</si>
  <si>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</si>
  <si>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</si>
  <si>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</si>
  <si>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</si>
  <si>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</si>
  <si>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</si>
  <si>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</si>
  <si>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</si>
  <si>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</si>
  <si>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</si>
  <si>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</si>
  <si>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</si>
  <si>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</si>
  <si>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</si>
  <si>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</si>
  <si>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</si>
  <si>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</si>
  <si>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</si>
  <si>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</si>
  <si>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</si>
  <si>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</si>
  <si>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</si>
  <si>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</si>
  <si>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</si>
  <si>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</si>
  <si>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</si>
  <si>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</si>
  <si>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</si>
  <si>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</si>
  <si>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</si>
  <si>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</si>
  <si>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</si>
  <si>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</si>
  <si>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</si>
  <si>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</si>
  <si>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</si>
  <si>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</si>
  <si>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</si>
  <si>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</si>
  <si>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</si>
  <si>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</si>
  <si>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</si>
  <si>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</si>
  <si>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</si>
  <si>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</si>
  <si>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</si>
  <si>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</si>
  <si>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</si>
  <si>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</si>
  <si>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</si>
  <si>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</si>
  <si>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</si>
  <si>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</si>
  <si>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</si>
  <si>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</si>
  <si>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</si>
  <si>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</si>
  <si>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</si>
  <si>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</si>
  <si>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</si>
  <si>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</si>
  <si>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</si>
  <si>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</si>
  <si>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</si>
  <si>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</si>
  <si>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</si>
  <si>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</si>
  <si>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</si>
  <si>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</si>
  <si>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</si>
  <si>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</si>
  <si>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</si>
  <si>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</si>
  <si>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</si>
  <si>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</si>
  <si>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</si>
  <si>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</si>
  <si>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</si>
  <si>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</si>
  <si>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</si>
  <si>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</si>
  <si>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</si>
  <si>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</si>
  <si>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</si>
  <si>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</si>
  <si>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</si>
  <si>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</si>
  <si>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</si>
  <si>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</si>
  <si>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</si>
  <si>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</si>
  <si>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</si>
  <si>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</si>
  <si>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</si>
  <si>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</si>
  <si>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</si>
  <si>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</si>
  <si>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</si>
  <si>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</si>
  <si>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</si>
  <si>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</si>
  <si>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</si>
  <si>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</si>
  <si>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</si>
  <si>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</si>
  <si>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</si>
  <si>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</si>
  <si>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</si>
  <si>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</si>
  <si>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</si>
  <si>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</si>
  <si>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</si>
  <si>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</si>
  <si>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</si>
  <si>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</si>
  <si>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</si>
  <si>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</si>
  <si>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</si>
  <si>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</si>
  <si>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</si>
  <si>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</si>
  <si>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</si>
  <si>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</si>
  <si>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</si>
  <si>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</si>
  <si>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</si>
  <si>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</si>
  <si>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</si>
  <si>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</si>
  <si>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</si>
  <si>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</si>
  <si>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</si>
  <si>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</si>
  <si>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</si>
  <si>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</si>
  <si>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</si>
  <si>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</si>
  <si>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</si>
  <si>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</si>
  <si>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</si>
  <si>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</si>
  <si>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</si>
  <si>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</si>
  <si>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</si>
  <si>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</si>
  <si>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</si>
  <si>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</si>
  <si>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</si>
  <si>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</si>
  <si>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</si>
  <si>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</si>
  <si>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</si>
  <si>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</si>
  <si>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</si>
  <si>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</si>
  <si>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</si>
  <si>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</si>
  <si>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</si>
  <si>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</si>
  <si>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</si>
  <si>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</si>
  <si>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</si>
  <si>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</si>
  <si>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</si>
  <si>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</si>
  <si>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</si>
  <si>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</si>
  <si>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</si>
  <si>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</si>
  <si>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</si>
  <si>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</si>
  <si>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</si>
  <si>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</si>
  <si>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</si>
  <si>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</si>
  <si>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</si>
  <si>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</si>
  <si>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</si>
  <si>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</si>
  <si>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</si>
  <si>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</si>
  <si>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</si>
  <si>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</si>
  <si>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</si>
  <si>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</si>
  <si>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</si>
  <si>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</si>
  <si>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</si>
  <si>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</si>
  <si>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</si>
  <si>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</si>
  <si>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</si>
  <si>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</si>
  <si>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</si>
  <si>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</si>
  <si>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</si>
  <si>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</si>
  <si>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</si>
  <si>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</si>
  <si>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</si>
  <si>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</si>
  <si>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</si>
  <si>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</si>
  <si>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</si>
  <si>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</si>
  <si>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</si>
  <si>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</si>
  <si>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</si>
  <si>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</si>
  <si>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</si>
  <si>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</si>
  <si>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</si>
  <si>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</si>
  <si>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</si>
  <si>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</si>
  <si>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</si>
  <si>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</si>
  <si>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</si>
  <si>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</si>
  <si>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</si>
  <si>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</si>
  <si>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</si>
  <si>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</si>
  <si>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</si>
  <si>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</si>
  <si>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</si>
  <si>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</si>
  <si>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</si>
  <si>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</si>
  <si>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</si>
  <si>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</si>
  <si>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</si>
  <si>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</si>
  <si>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</si>
  <si>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</si>
  <si>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</si>
  <si>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</si>
  <si>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</si>
  <si>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</si>
  <si>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</si>
  <si>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</si>
  <si>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</si>
  <si>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</si>
  <si>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</si>
  <si>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</si>
  <si>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</si>
  <si>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</si>
  <si>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</si>
  <si>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</si>
  <si>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</si>
  <si>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</si>
  <si>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</si>
  <si>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</si>
  <si>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</si>
  <si>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</si>
  <si>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</si>
  <si>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</si>
  <si>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</si>
  <si>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</si>
  <si>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</si>
  <si>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</si>
  <si>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</si>
  <si>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</si>
  <si>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</si>
  <si>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</si>
  <si>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</si>
  <si>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</si>
  <si>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</si>
  <si>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</si>
  <si>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</si>
  <si>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</si>
  <si>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</si>
  <si>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</si>
  <si>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</si>
  <si>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</si>
  <si>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</si>
  <si>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</si>
  <si>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</si>
  <si>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</si>
  <si>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</si>
  <si>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</si>
  <si>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</si>
  <si>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</si>
  <si>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</si>
  <si>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</si>
  <si>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</si>
  <si>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</si>
  <si>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</si>
  <si>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</si>
  <si>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</si>
  <si>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</si>
  <si>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</si>
  <si>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</si>
  <si>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</si>
  <si>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</si>
  <si>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</si>
  <si>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</si>
  <si>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</si>
  <si>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</si>
  <si>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</si>
  <si>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</si>
  <si>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</si>
  <si>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</si>
  <si>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</si>
  <si>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</si>
  <si>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</si>
  <si>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</si>
  <si>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</si>
  <si>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</si>
  <si>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</si>
  <si>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</si>
  <si>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</si>
  <si>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</si>
  <si>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</si>
  <si>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</si>
  <si>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</si>
  <si>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</si>
  <si>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</si>
  <si>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</si>
  <si>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</si>
  <si>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</si>
  <si>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</si>
  <si>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</si>
  <si>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</si>
  <si>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</si>
  <si>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</si>
  <si>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</si>
  <si>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</si>
  <si>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</si>
  <si>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</si>
  <si>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</si>
  <si>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</si>
  <si>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</si>
  <si>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</si>
  <si>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</si>
  <si>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</si>
  <si>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</si>
  <si>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</si>
  <si>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</si>
  <si>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</si>
  <si>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</si>
  <si>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</si>
  <si>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</si>
  <si>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</si>
  <si>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</si>
  <si>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</si>
  <si>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</si>
  <si>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</si>
  <si>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</si>
  <si>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</si>
  <si>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</si>
  <si>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</si>
  <si>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</si>
  <si>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</si>
  <si>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</si>
  <si>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</si>
  <si>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</si>
  <si>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</si>
  <si>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</si>
  <si>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</si>
  <si>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</si>
  <si>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</si>
  <si>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</si>
  <si>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</si>
  <si>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</si>
  <si>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</si>
  <si>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</si>
  <si>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</si>
  <si>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</si>
  <si>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</si>
  <si>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</si>
  <si>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</si>
  <si>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</si>
  <si>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</si>
  <si>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</si>
  <si>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</si>
  <si>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</si>
  <si>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</si>
  <si>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</si>
  <si>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</si>
  <si>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</si>
  <si>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</si>
  <si>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</si>
  <si>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</si>
  <si>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</si>
  <si>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</si>
  <si>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</si>
  <si>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</si>
  <si>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</si>
  <si>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</si>
  <si>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</si>
  <si>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</si>
  <si>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</si>
  <si>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</si>
  <si>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</si>
  <si>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</si>
  <si>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</si>
  <si>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</si>
  <si>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</si>
  <si>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</si>
  <si>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</si>
  <si>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</si>
  <si>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</si>
  <si>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</si>
  <si>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</si>
  <si>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</si>
  <si>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</si>
  <si>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</si>
  <si>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</si>
  <si>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</si>
  <si>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</si>
  <si>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</si>
  <si>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</si>
  <si>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</si>
  <si>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</si>
  <si>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</si>
  <si>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</si>
  <si>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</si>
  <si>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</si>
  <si>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</si>
  <si>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</si>
  <si>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</si>
  <si>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</si>
  <si>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</si>
  <si>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</si>
  <si>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</si>
  <si>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</si>
  <si>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</si>
  <si>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</si>
  <si>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</si>
  <si>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</si>
  <si>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</si>
  <si>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</si>
  <si>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</si>
  <si>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</si>
  <si>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</si>
  <si>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</si>
  <si>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</si>
  <si>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</si>
  <si>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</si>
  <si>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</si>
  <si>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</si>
  <si>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</si>
  <si>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</si>
  <si>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</si>
  <si>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</si>
  <si>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</si>
  <si>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</si>
  <si>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</si>
  <si>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</si>
  <si>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</si>
  <si>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</si>
  <si>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</si>
  <si>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</si>
  <si>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</si>
  <si>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</si>
  <si>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</si>
  <si>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</si>
  <si>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</si>
  <si>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</si>
  <si>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</si>
  <si>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</si>
  <si>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</si>
  <si>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</si>
  <si>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</si>
  <si>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</si>
  <si>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</si>
  <si>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</si>
  <si>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</si>
  <si>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</si>
  <si>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</si>
  <si>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</si>
  <si>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</si>
  <si>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</si>
  <si>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</si>
  <si>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</si>
  <si>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</si>
  <si>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</si>
  <si>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</si>
  <si>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</si>
  <si>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</si>
  <si>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</si>
  <si>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</si>
  <si>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</si>
  <si>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</si>
  <si>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</si>
  <si>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</si>
  <si>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</si>
  <si>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</si>
  <si>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</si>
  <si>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</si>
  <si>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</si>
  <si>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</si>
  <si>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</si>
  <si>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</si>
  <si>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</si>
  <si>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</si>
  <si>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</si>
  <si>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</si>
  <si>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</si>
  <si>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</si>
  <si>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</si>
  <si>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</si>
  <si>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</si>
  <si>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</si>
  <si>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</si>
  <si>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</si>
  <si>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</si>
  <si>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</si>
  <si>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</si>
  <si>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</si>
  <si>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</si>
  <si>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</si>
  <si>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</si>
  <si>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</si>
  <si>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</si>
  <si>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</si>
  <si>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</si>
  <si>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</si>
  <si>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</si>
  <si>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</si>
  <si>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</si>
  <si>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</si>
  <si>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</si>
  <si>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</si>
  <si>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</si>
  <si>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</si>
  <si>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</si>
  <si>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</si>
  <si>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</si>
  <si>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</si>
  <si>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</si>
  <si>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</si>
  <si>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</si>
  <si>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</si>
  <si>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</si>
  <si>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</si>
  <si>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</si>
  <si>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</si>
  <si>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</si>
  <si>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</si>
  <si>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</si>
  <si>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</si>
  <si>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</si>
  <si>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</si>
  <si>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</si>
  <si>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</si>
  <si>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</si>
  <si>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</si>
  <si>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</si>
  <si>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</si>
  <si>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</si>
  <si>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</si>
  <si>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</si>
  <si>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</si>
  <si>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</si>
  <si>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</si>
  <si>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</si>
  <si>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</si>
  <si>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</si>
  <si>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</si>
  <si>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</si>
  <si>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</si>
  <si>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</si>
  <si>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</si>
  <si>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</si>
  <si>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</si>
  <si>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</si>
  <si>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</si>
  <si>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</si>
  <si>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</si>
  <si>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</si>
  <si>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</si>
  <si>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</si>
  <si>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</si>
  <si>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</si>
  <si>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</si>
  <si>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</si>
  <si>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</si>
  <si>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</si>
  <si>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</si>
  <si>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</si>
  <si>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</si>
  <si>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</si>
  <si>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</si>
  <si>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</si>
  <si>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</si>
  <si>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</si>
  <si>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</si>
  <si>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</si>
  <si>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</si>
  <si>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</si>
  <si>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</si>
  <si>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</si>
  <si>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</si>
  <si>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</si>
  <si>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</si>
  <si>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</si>
  <si>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</si>
  <si>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</si>
  <si>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</si>
  <si>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</si>
  <si>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</si>
  <si>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</si>
  <si>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</si>
  <si>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</si>
  <si>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</si>
  <si>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</si>
  <si>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</si>
  <si>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</si>
  <si>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</si>
  <si>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</si>
  <si>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</si>
  <si>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</si>
  <si>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</si>
  <si>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</si>
  <si>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</si>
  <si>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</si>
  <si>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</si>
  <si>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</si>
  <si>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</si>
  <si>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</si>
  <si>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</si>
  <si>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</si>
  <si>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</si>
  <si>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</si>
  <si>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</si>
  <si>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</si>
  <si>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</si>
  <si>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</si>
  <si>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</si>
  <si>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</si>
  <si>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</si>
  <si>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</si>
  <si>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</si>
  <si>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</si>
  <si>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</si>
  <si>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</si>
  <si>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</si>
  <si>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</si>
  <si>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</si>
  <si>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</si>
  <si>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</si>
  <si>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</si>
  <si>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</si>
  <si>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</si>
  <si>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</si>
  <si>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</si>
  <si>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</si>
  <si>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</si>
  <si>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</si>
  <si>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</si>
  <si>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</si>
  <si>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</si>
  <si>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</si>
  <si>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</si>
  <si>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</si>
  <si>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</si>
  <si>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</si>
  <si>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</si>
  <si>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</si>
  <si>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</si>
  <si>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</si>
  <si>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</si>
  <si>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</si>
  <si>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</si>
  <si>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</si>
  <si>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</si>
  <si>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</si>
  <si>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</si>
  <si>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</si>
  <si>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</si>
  <si>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</si>
  <si>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</si>
  <si>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</si>
  <si>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</si>
  <si>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</si>
  <si>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</si>
  <si>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</si>
  <si>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</si>
  <si>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</si>
  <si>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</si>
  <si>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</si>
  <si>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</si>
  <si>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</si>
  <si>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</si>
  <si>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</si>
  <si>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</si>
  <si>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</si>
  <si>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</si>
  <si>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</si>
  <si>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</si>
  <si>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</si>
  <si>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</si>
  <si>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</si>
  <si>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</si>
  <si>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</si>
  <si>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</si>
  <si>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</si>
  <si>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</si>
  <si>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</si>
  <si>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</si>
  <si>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</si>
  <si>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</si>
  <si>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</si>
  <si>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</si>
  <si>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</si>
  <si>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</si>
  <si>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</si>
  <si>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</si>
  <si>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</si>
  <si>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</si>
  <si>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</si>
  <si>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</si>
  <si>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</si>
  <si>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</si>
  <si>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</si>
  <si>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</si>
  <si>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</si>
  <si>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</si>
  <si>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</si>
  <si>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</si>
  <si>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</si>
  <si>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</si>
  <si>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</si>
  <si>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</si>
  <si>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</si>
  <si>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</si>
  <si>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</si>
  <si>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</si>
  <si>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</si>
  <si>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</si>
  <si>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</si>
  <si>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</si>
  <si>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</si>
  <si>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</si>
  <si>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</si>
  <si>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</si>
  <si>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</si>
  <si>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</si>
  <si>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</si>
  <si>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</si>
  <si>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</si>
  <si>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</si>
  <si>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</si>
  <si>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</si>
  <si>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</si>
  <si>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</si>
  <si>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</si>
  <si>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</si>
  <si>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</si>
  <si>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</si>
  <si>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</si>
  <si>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</si>
  <si>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</si>
  <si>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</si>
  <si>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</si>
  <si>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</si>
  <si>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</si>
  <si>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</si>
  <si>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</si>
  <si>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</si>
  <si>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</si>
  <si>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</si>
  <si>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</si>
  <si>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</si>
  <si>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</si>
  <si>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</si>
  <si>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</si>
  <si>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</si>
  <si>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</si>
  <si>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</si>
  <si>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</si>
  <si>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</si>
  <si>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</si>
  <si>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</si>
  <si>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</si>
  <si>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</si>
  <si>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</si>
  <si>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</si>
  <si>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</si>
  <si>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</si>
  <si>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</si>
  <si>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</si>
  <si>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</si>
  <si>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</si>
  <si>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</si>
  <si>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</si>
  <si>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</si>
  <si>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</si>
  <si>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</si>
  <si>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</si>
  <si>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</si>
  <si>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</si>
  <si>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</si>
  <si>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</si>
  <si>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</si>
  <si>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</si>
  <si>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</si>
  <si>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</si>
  <si>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</si>
  <si>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</si>
  <si>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</si>
  <si>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</si>
  <si>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</si>
  <si>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</si>
  <si>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</si>
  <si>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</si>
  <si>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</si>
  <si>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</si>
  <si>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</si>
  <si>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</si>
  <si>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</si>
  <si>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</si>
  <si>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</si>
  <si>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</si>
  <si>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</si>
  <si>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</si>
  <si>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</si>
  <si>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</si>
  <si>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</si>
  <si>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</si>
  <si>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</si>
  <si>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</si>
  <si>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</si>
  <si>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</si>
  <si>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</si>
  <si>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</si>
  <si>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</si>
  <si>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</si>
  <si>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</si>
  <si>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</si>
  <si>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</si>
  <si>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</si>
  <si>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</si>
  <si>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</si>
  <si>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</si>
  <si>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</si>
  <si>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</si>
  <si>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</si>
  <si>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</si>
  <si>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</si>
  <si>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</si>
  <si>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</si>
  <si>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</si>
  <si>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</si>
  <si>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</si>
  <si>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</si>
  <si>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</si>
  <si>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</si>
  <si>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</si>
  <si>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</si>
  <si>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</si>
  <si>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</si>
  <si>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</si>
  <si>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</si>
  <si>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</si>
  <si>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</si>
  <si>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</si>
  <si>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</si>
  <si>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</si>
  <si>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</si>
  <si>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</si>
  <si>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</si>
  <si>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</si>
  <si>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</si>
  <si>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</si>
  <si>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</si>
  <si>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</si>
  <si>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</si>
  <si>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</si>
  <si>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</si>
  <si>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</si>
  <si>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</si>
  <si>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</si>
  <si>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</si>
  <si>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</si>
  <si>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</si>
  <si>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</si>
  <si>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</si>
  <si>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</si>
  <si>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</si>
  <si>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</si>
  <si>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</si>
  <si>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</si>
  <si>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</si>
  <si>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</si>
  <si>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</si>
  <si>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</si>
  <si>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</si>
  <si>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</si>
  <si>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</si>
  <si>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</si>
  <si>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</si>
  <si>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</si>
  <si>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</si>
  <si>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</si>
  <si>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</si>
  <si>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</si>
  <si>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</si>
  <si>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</si>
  <si>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</si>
  <si>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</si>
  <si>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</si>
  <si>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</si>
  <si>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</si>
  <si>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</si>
  <si>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</si>
  <si>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</si>
  <si>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</si>
  <si>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</si>
  <si>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</si>
  <si>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</si>
  <si>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</si>
  <si>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</si>
  <si>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</si>
  <si>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</si>
  <si>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</si>
  <si>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</si>
  <si>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</si>
  <si>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</si>
  <si>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</si>
  <si>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</si>
  <si>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</si>
  <si>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</si>
  <si>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</si>
  <si>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</si>
  <si>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</si>
  <si>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</si>
  <si>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</si>
  <si>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</si>
  <si>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</si>
  <si>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</si>
  <si>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</si>
  <si>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</si>
  <si>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</si>
  <si>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</si>
  <si>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</si>
  <si>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</si>
  <si>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</si>
  <si>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</si>
  <si>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</si>
  <si>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</si>
  <si>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</si>
  <si>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</si>
  <si>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</si>
  <si>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</si>
  <si>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</si>
  <si>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</si>
  <si>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</si>
  <si>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</si>
  <si>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</si>
  <si>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</si>
  <si>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</si>
  <si>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</si>
  <si>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</si>
  <si>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</si>
  <si>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</si>
  <si>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</si>
  <si>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</si>
  <si>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</si>
  <si>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</si>
  <si>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</si>
  <si>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</si>
  <si>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</si>
  <si>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</si>
  <si>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</si>
  <si>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</si>
  <si>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</si>
  <si>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</si>
  <si>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</si>
  <si>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</si>
  <si>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</si>
  <si>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</si>
  <si>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</si>
  <si>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</si>
  <si>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</si>
  <si>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</si>
  <si>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</si>
  <si>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</si>
  <si>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</si>
  <si>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</si>
  <si>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</si>
  <si>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</si>
  <si>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</si>
  <si>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</si>
  <si>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</si>
  <si>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</si>
  <si>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</si>
  <si>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</si>
  <si>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</si>
  <si>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</si>
  <si>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</si>
  <si>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</si>
  <si>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</si>
  <si>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</si>
  <si>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</si>
  <si>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</si>
  <si>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</si>
  <si>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</si>
  <si>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</si>
  <si>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</si>
  <si>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</si>
  <si>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</si>
  <si>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</si>
  <si>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</si>
  <si>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</si>
  <si>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</si>
  <si>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</si>
  <si>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</si>
  <si>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</si>
  <si>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</si>
  <si>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</si>
  <si>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</si>
  <si>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</si>
  <si>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</si>
  <si>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</si>
  <si>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</si>
  <si>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</si>
  <si>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</si>
  <si>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</si>
  <si>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</si>
  <si>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</si>
  <si>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</si>
  <si>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</si>
  <si>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</si>
  <si>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</si>
  <si>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</si>
  <si>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</si>
  <si>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</si>
  <si>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</si>
  <si>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</si>
  <si>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</si>
  <si>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</si>
  <si>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</si>
  <si>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</si>
  <si>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</si>
  <si>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</si>
  <si>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</si>
  <si>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</si>
  <si>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</si>
  <si>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</si>
  <si>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</si>
  <si>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</si>
  <si>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</si>
  <si>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</si>
  <si>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</si>
  <si>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</si>
  <si>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</si>
  <si>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</si>
  <si>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</si>
  <si>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</si>
  <si>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</si>
  <si>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</si>
  <si>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</si>
  <si>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</si>
  <si>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</si>
  <si>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</si>
  <si>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</si>
  <si>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</si>
  <si>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</si>
  <si>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</si>
  <si>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</si>
  <si>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</si>
  <si>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</si>
  <si>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</si>
  <si>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</si>
  <si>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</si>
  <si>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</si>
  <si>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</si>
  <si>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</si>
  <si>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</si>
  <si>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</si>
  <si>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</si>
  <si>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</si>
  <si>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</si>
  <si>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</si>
  <si>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</si>
  <si>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</si>
  <si>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</si>
  <si>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</si>
  <si>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</si>
  <si>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</si>
  <si>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</si>
  <si>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</si>
  <si>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</si>
  <si>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</si>
  <si>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</si>
  <si>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</si>
  <si>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</si>
  <si>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</si>
  <si>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</si>
  <si>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</si>
  <si>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</si>
  <si>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</si>
  <si>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</si>
  <si>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</si>
  <si>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</si>
  <si>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</si>
  <si>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</si>
  <si>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</si>
  <si>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</si>
  <si>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</si>
  <si>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</si>
  <si>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</si>
  <si>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</si>
  <si>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</si>
  <si>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</si>
  <si>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</si>
  <si>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</si>
  <si>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</si>
  <si>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</si>
  <si>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</si>
  <si>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</si>
  <si>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</si>
  <si>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</si>
  <si>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</si>
  <si>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</si>
  <si>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</si>
  <si>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</si>
  <si>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</si>
  <si>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</si>
  <si>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</si>
  <si>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</si>
  <si>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</si>
  <si>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</si>
  <si>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</si>
  <si>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</si>
  <si>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</si>
  <si>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</si>
  <si>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</si>
  <si>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</si>
  <si>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</si>
  <si>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</si>
  <si>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</si>
  <si>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</si>
  <si>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</si>
  <si>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</si>
  <si>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</si>
  <si>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</si>
  <si>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</si>
  <si>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</si>
  <si>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</si>
  <si>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</si>
  <si>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</si>
  <si>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</si>
  <si>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</si>
  <si>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</si>
  <si>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</si>
  <si>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</si>
  <si>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</si>
  <si>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</si>
  <si>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</si>
  <si>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</si>
  <si>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</si>
  <si>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</si>
  <si>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</si>
  <si>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</si>
  <si>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</si>
  <si>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</si>
  <si>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</si>
  <si>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</si>
  <si>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</si>
  <si>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</si>
  <si>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</si>
  <si>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</si>
  <si>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</si>
  <si>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</si>
  <si>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</si>
  <si>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</si>
  <si>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</si>
  <si>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</si>
  <si>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</si>
  <si>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</si>
  <si>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</si>
  <si>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</si>
  <si>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</si>
  <si>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</si>
  <si>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</si>
  <si>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</si>
  <si>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</si>
  <si>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</si>
  <si>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</si>
  <si>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</si>
  <si>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</si>
  <si>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</si>
  <si>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</si>
  <si>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</si>
  <si>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</si>
  <si>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</si>
  <si>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</si>
  <si>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</si>
  <si>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</si>
  <si>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</si>
  <si>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</si>
  <si>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</si>
  <si>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</si>
  <si>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</si>
  <si>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</si>
  <si>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</si>
  <si>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</si>
  <si>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</si>
  <si>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</si>
  <si>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</si>
  <si>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</si>
  <si>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</si>
  <si>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</si>
  <si>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</si>
  <si>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</si>
  <si>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</si>
  <si>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</si>
  <si>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</si>
  <si>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</si>
  <si>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</si>
  <si>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</si>
  <si>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</si>
  <si>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</si>
  <si>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</si>
  <si>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</si>
  <si>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</si>
  <si>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</si>
  <si>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</si>
  <si>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</si>
  <si>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</si>
  <si>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</si>
  <si>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</si>
  <si>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</si>
  <si>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</si>
  <si>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</si>
  <si>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</si>
  <si>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</si>
  <si>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</si>
  <si>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</si>
  <si>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</si>
  <si>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</si>
  <si>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</si>
  <si>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</si>
  <si>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</si>
  <si>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</si>
  <si>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</si>
  <si>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</si>
  <si>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</si>
  <si>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</si>
  <si>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</si>
  <si>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</si>
  <si>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</si>
  <si>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</si>
  <si>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</si>
  <si>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</si>
  <si>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</si>
  <si>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</si>
  <si>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</si>
  <si>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</si>
  <si>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</si>
  <si>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</si>
  <si>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</si>
  <si>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</si>
  <si>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</si>
  <si>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</si>
  <si>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</si>
  <si>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</si>
  <si>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</si>
  <si>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</si>
  <si>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</si>
  <si>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</si>
  <si>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</si>
  <si>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</si>
  <si>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</si>
  <si>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</si>
  <si>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</si>
  <si>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</si>
  <si>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</si>
  <si>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</si>
  <si>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</si>
  <si>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</si>
  <si>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</si>
  <si>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</si>
  <si>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</si>
  <si>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</si>
  <si>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</si>
  <si>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</si>
  <si>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</si>
  <si>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</si>
  <si>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</si>
  <si>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</si>
  <si>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</si>
  <si>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</si>
  <si>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</si>
  <si>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</si>
  <si>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</si>
  <si>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</si>
  <si>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</si>
  <si>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</si>
  <si>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</si>
  <si>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</si>
  <si>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</si>
  <si>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</si>
  <si>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</si>
  <si>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</si>
  <si>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</si>
  <si>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</si>
  <si>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</si>
  <si>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</si>
  <si>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</si>
  <si>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</si>
  <si>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</si>
  <si>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</si>
  <si>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</si>
  <si>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</si>
  <si>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</si>
  <si>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</si>
  <si>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</si>
  <si>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</si>
  <si>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</si>
  <si>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</si>
  <si>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</si>
  <si>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</si>
  <si>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</si>
  <si>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</si>
  <si>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</si>
  <si>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</si>
  <si>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</si>
  <si>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</si>
  <si>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</si>
  <si>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</si>
  <si>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</si>
  <si>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</si>
  <si>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</si>
  <si>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</si>
  <si>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</si>
  <si>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</si>
  <si>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</si>
  <si>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</si>
  <si>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</si>
  <si>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</si>
  <si>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</si>
  <si>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</si>
  <si>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</si>
  <si>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</si>
  <si>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</si>
  <si>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</si>
  <si>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</si>
  <si>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</si>
  <si>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</si>
  <si>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</si>
  <si>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</si>
  <si>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</si>
  <si>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</si>
  <si>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</si>
  <si>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</si>
  <si>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</si>
  <si>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</si>
  <si>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</si>
  <si>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</si>
  <si>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</si>
  <si>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</si>
  <si>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</si>
  <si>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</si>
  <si>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</si>
  <si>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</si>
  <si>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</si>
  <si>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</si>
  <si>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</si>
  <si>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</si>
  <si>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</si>
  <si>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</si>
  <si>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</si>
  <si>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</si>
  <si>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</si>
  <si>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</si>
  <si>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</si>
  <si>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</si>
  <si>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</si>
  <si>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</si>
  <si>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</si>
  <si>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</si>
  <si>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</si>
  <si>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</si>
  <si>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</si>
  <si>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</si>
  <si>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</si>
  <si>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</si>
  <si>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</si>
  <si>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</si>
  <si>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</si>
  <si>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</si>
  <si>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</si>
  <si>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</si>
  <si>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</si>
  <si>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</si>
  <si>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</si>
  <si>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</si>
  <si>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</si>
  <si>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</si>
  <si>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</si>
  <si>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</si>
  <si>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</si>
  <si>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</si>
  <si>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</si>
  <si>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</si>
  <si>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</si>
  <si>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</si>
  <si>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</si>
  <si>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</si>
  <si>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</si>
  <si>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</si>
  <si>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</si>
  <si>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</si>
  <si>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</si>
  <si>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</si>
  <si>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</si>
  <si>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</si>
  <si>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</si>
  <si>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</si>
  <si>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</si>
  <si>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</si>
  <si>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</si>
  <si>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</si>
  <si>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</si>
  <si>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</si>
  <si>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</si>
  <si>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</si>
  <si>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</si>
  <si>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</si>
  <si>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</si>
  <si>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</si>
  <si>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</si>
  <si>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</si>
  <si>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</si>
  <si>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</si>
  <si>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</si>
  <si>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</si>
  <si>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</si>
  <si>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</si>
  <si>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</si>
  <si>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</si>
  <si>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</si>
  <si>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</si>
  <si>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</si>
  <si>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</si>
  <si>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</si>
  <si>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</si>
  <si>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</si>
  <si>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</si>
  <si>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</si>
  <si>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</si>
  <si>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</si>
  <si>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</si>
  <si>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</si>
  <si>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</si>
  <si>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</si>
  <si>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</si>
  <si>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</si>
  <si>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</si>
  <si>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</si>
  <si>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</si>
  <si>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</si>
  <si>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</si>
  <si>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</si>
  <si>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</si>
  <si>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</si>
  <si>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</si>
  <si>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</si>
  <si>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</si>
  <si>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</si>
  <si>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</si>
  <si>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</si>
  <si>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</si>
  <si>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</si>
  <si>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</si>
  <si>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</si>
  <si>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</si>
  <si>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</si>
  <si>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</si>
  <si>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</si>
  <si>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</si>
  <si>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</si>
  <si>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</si>
  <si>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</si>
  <si>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</si>
  <si>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</si>
  <si>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</si>
  <si>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</si>
  <si>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</si>
  <si>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</si>
  <si>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</si>
  <si>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</si>
  <si>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</si>
  <si>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</si>
  <si>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</si>
  <si>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</si>
  <si>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</si>
  <si>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</si>
  <si>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</si>
  <si>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</si>
  <si>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</si>
  <si>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</si>
  <si>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</si>
  <si>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</si>
  <si>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</si>
  <si>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</si>
  <si>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</si>
  <si>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</si>
  <si>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</si>
  <si>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</si>
  <si>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</si>
  <si>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</si>
  <si>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</si>
  <si>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</si>
  <si>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</si>
  <si>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</si>
  <si>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</si>
  <si>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</si>
  <si>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</si>
  <si>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</si>
  <si>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</si>
  <si>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</si>
  <si>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</si>
  <si>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</si>
  <si>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</si>
  <si>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</si>
  <si>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</si>
  <si>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</si>
  <si>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</si>
  <si>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</si>
  <si>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</si>
  <si>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</si>
  <si>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</si>
  <si>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</si>
  <si>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</si>
  <si>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</si>
  <si>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</si>
  <si>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</si>
  <si>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</si>
  <si>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</si>
  <si>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</si>
  <si>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</si>
  <si>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</si>
  <si>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</si>
  <si>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</si>
  <si>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</si>
  <si>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</si>
  <si>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</si>
  <si>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</si>
  <si>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</si>
  <si>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</si>
  <si>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</si>
  <si>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</si>
  <si>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</si>
  <si>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</si>
  <si>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</si>
  <si>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</si>
  <si>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</si>
  <si>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</si>
  <si>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</si>
  <si>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</si>
  <si>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</si>
  <si>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</si>
  <si>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</si>
  <si>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</si>
  <si>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</si>
  <si>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</si>
  <si>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</si>
  <si>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</si>
  <si>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</si>
  <si>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</si>
  <si>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</si>
  <si>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</si>
  <si>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</si>
  <si>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</si>
  <si>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</si>
  <si>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</si>
  <si>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</si>
  <si>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</si>
  <si>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</si>
  <si>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</si>
  <si>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</si>
  <si>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</si>
  <si>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</si>
  <si>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</si>
  <si>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</si>
  <si>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</si>
  <si>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</si>
  <si>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</si>
  <si>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</si>
  <si>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</si>
  <si>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</si>
  <si>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</si>
  <si>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</si>
  <si>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</si>
  <si>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</si>
  <si>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</si>
  <si>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</si>
  <si>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</si>
  <si>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</si>
  <si>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</si>
  <si>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</si>
  <si>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</si>
  <si>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</si>
  <si>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</si>
  <si>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</si>
  <si>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</si>
  <si>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</si>
  <si>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</si>
  <si>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</si>
  <si>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</si>
  <si>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</si>
  <si>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</si>
  <si>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</si>
  <si>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</si>
  <si>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</si>
  <si>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</si>
  <si>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</si>
  <si>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</si>
  <si>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</si>
  <si>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</si>
  <si>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</si>
  <si>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</si>
  <si>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</si>
  <si>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</si>
  <si>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</si>
  <si>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</si>
  <si>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</si>
  <si>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</si>
  <si>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</si>
  <si>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</si>
  <si>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</si>
  <si>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</si>
  <si>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</si>
  <si>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</si>
  <si>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</si>
  <si>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</si>
  <si>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</si>
  <si>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</si>
  <si>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</si>
  <si>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</si>
  <si>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</si>
  <si>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</si>
  <si>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</si>
  <si>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</si>
  <si>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</si>
  <si>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</si>
  <si>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</si>
  <si>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</si>
  <si>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</si>
  <si>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</si>
  <si>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</si>
  <si>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</si>
  <si>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</si>
  <si>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</si>
  <si>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</si>
  <si>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</si>
  <si>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</si>
  <si>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</si>
  <si>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</si>
  <si>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</si>
  <si>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</si>
  <si>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</si>
  <si>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</si>
  <si>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</si>
  <si>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</si>
  <si>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</si>
  <si>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</si>
  <si>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</si>
  <si>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</si>
  <si>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</si>
  <si>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</si>
  <si>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</si>
  <si>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</si>
  <si>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</si>
  <si>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</si>
  <si>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</si>
  <si>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</si>
  <si>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</si>
  <si>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</si>
  <si>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</si>
  <si>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</si>
  <si>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</si>
  <si>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</si>
  <si>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</si>
  <si>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</si>
  <si>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</si>
  <si>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</si>
  <si>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</si>
  <si>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</si>
  <si>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</si>
  <si>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</si>
  <si>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</si>
  <si>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</si>
  <si>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</si>
  <si>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</si>
  <si>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</si>
  <si>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</si>
  <si>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</si>
  <si>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</si>
  <si>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</si>
  <si>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</si>
  <si>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</si>
  <si>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</si>
  <si>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</si>
  <si>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</si>
  <si>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</si>
  <si>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</si>
  <si>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</si>
  <si>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</si>
  <si>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</si>
  <si>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</si>
  <si>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</si>
  <si>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</si>
  <si>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</si>
  <si>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</si>
  <si>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</si>
  <si>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</si>
  <si>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</si>
  <si>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</si>
  <si>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</si>
  <si>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</si>
  <si>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</si>
  <si>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</si>
  <si>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</si>
  <si>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</si>
  <si>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</si>
  <si>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</si>
  <si>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</si>
  <si>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</si>
  <si>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</si>
  <si>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</si>
  <si>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</si>
  <si>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</si>
  <si>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</si>
  <si>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</si>
  <si>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</si>
  <si>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</si>
  <si>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</si>
  <si>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</si>
  <si>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</si>
  <si>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</si>
  <si>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</si>
  <si>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</si>
  <si>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</si>
  <si>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</si>
  <si>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</si>
  <si>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</si>
  <si>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</si>
  <si>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</si>
  <si>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</si>
  <si>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</si>
  <si>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</si>
  <si>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</si>
  <si>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</si>
  <si>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</si>
  <si>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</si>
  <si>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</si>
  <si>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</si>
  <si>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</si>
  <si>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</si>
  <si>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</si>
  <si>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</si>
  <si>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</si>
  <si>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</si>
  <si>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</si>
  <si>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</si>
  <si>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</si>
  <si>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</si>
  <si>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</si>
  <si>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</si>
  <si>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</si>
  <si>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</si>
  <si>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</si>
  <si>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</si>
  <si>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</si>
  <si>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</si>
  <si>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</si>
  <si>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</si>
  <si>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</si>
  <si>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</si>
  <si>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</si>
  <si>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</si>
  <si>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</si>
  <si>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</si>
  <si>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</si>
  <si>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</si>
  <si>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</si>
  <si>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</si>
  <si>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</si>
  <si>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</si>
  <si>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</si>
  <si>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</si>
  <si>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</si>
  <si>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</si>
  <si>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</si>
  <si>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</si>
  <si>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</si>
  <si>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</si>
  <si>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</si>
  <si>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</si>
  <si>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</si>
  <si>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</si>
  <si>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</si>
  <si>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</si>
  <si>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</si>
  <si>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</si>
  <si>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</si>
  <si>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</si>
  <si>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</si>
  <si>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</si>
  <si>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</si>
  <si>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</si>
  <si>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</si>
  <si>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</si>
  <si>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</si>
  <si>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</si>
  <si>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</si>
  <si>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</si>
  <si>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</si>
  <si>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</si>
  <si>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</si>
  <si>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</si>
  <si>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</si>
  <si>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</si>
  <si>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</si>
  <si>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</si>
  <si>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</si>
  <si>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</si>
  <si>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</si>
  <si>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</si>
  <si>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</si>
  <si>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</si>
  <si>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</si>
  <si>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</si>
  <si>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</si>
  <si>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</si>
  <si>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</si>
  <si>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</si>
  <si>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</si>
  <si>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</si>
  <si>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</si>
  <si>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</si>
  <si>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</si>
  <si>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</si>
  <si>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</si>
  <si>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</si>
  <si>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</si>
  <si>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</si>
  <si>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</si>
  <si>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</si>
  <si>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</si>
  <si>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</si>
  <si>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</si>
  <si>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</si>
  <si>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</si>
  <si>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</si>
  <si>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</si>
  <si>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</si>
  <si>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</si>
  <si>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</si>
  <si>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</si>
  <si>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</si>
  <si>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</si>
  <si>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</si>
  <si>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</si>
  <si>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</si>
  <si>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</si>
  <si>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</si>
  <si>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</si>
  <si>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</si>
  <si>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</si>
  <si>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</si>
  <si>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</si>
  <si>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</si>
  <si>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</si>
  <si>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</si>
  <si>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</si>
  <si>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</si>
  <si>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</si>
  <si>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</si>
  <si>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</si>
  <si>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</si>
  <si>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</si>
  <si>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</si>
  <si>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</si>
  <si>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</si>
  <si>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</si>
  <si>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</si>
  <si>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</si>
  <si>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</si>
  <si>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</si>
  <si>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</si>
  <si>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</si>
  <si>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</si>
  <si>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</si>
  <si>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</si>
  <si>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</si>
  <si>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</si>
  <si>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</si>
  <si>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</si>
  <si>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</si>
  <si>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</si>
  <si>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</si>
  <si>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</si>
  <si>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</si>
  <si>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</si>
  <si>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</si>
  <si>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</si>
  <si>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</si>
  <si>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</si>
  <si>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</si>
  <si>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</si>
  <si>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</si>
  <si>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</si>
  <si>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</si>
  <si>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</si>
  <si>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</si>
  <si>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</si>
  <si>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</si>
  <si>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</si>
  <si>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</si>
  <si>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</si>
  <si>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</si>
  <si>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</si>
  <si>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</si>
  <si>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</si>
  <si>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</si>
  <si>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</si>
  <si>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</si>
  <si>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</si>
  <si>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</si>
  <si>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</si>
  <si>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</si>
  <si>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</si>
  <si>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</si>
  <si>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</si>
  <si>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</si>
  <si>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</si>
  <si>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</si>
  <si>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</si>
  <si>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</si>
  <si>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</si>
  <si>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</si>
  <si>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</si>
  <si>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</si>
  <si>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</si>
  <si>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</si>
  <si>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</si>
  <si>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</si>
  <si>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</si>
  <si>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</si>
  <si>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</si>
  <si>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</si>
  <si>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</si>
  <si>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</si>
  <si>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</si>
  <si>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</si>
  <si>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</si>
  <si>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</si>
  <si>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</si>
  <si>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</si>
  <si>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</si>
  <si>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</si>
  <si>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</si>
  <si>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</si>
  <si>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</si>
  <si>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</si>
  <si>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</si>
  <si>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</si>
  <si>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</si>
  <si>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</si>
  <si>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</si>
  <si>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</si>
  <si>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</si>
  <si>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</si>
  <si>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</si>
  <si>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</si>
  <si>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</si>
  <si>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</si>
  <si>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</si>
  <si>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</si>
  <si>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</si>
  <si>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</si>
  <si>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</si>
  <si>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</si>
  <si>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</si>
  <si>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</si>
  <si>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</si>
  <si>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</si>
  <si>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</si>
  <si>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</si>
  <si>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</si>
  <si>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</si>
  <si>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</si>
  <si>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</si>
  <si>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</si>
  <si>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</si>
  <si>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</si>
  <si>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</si>
  <si>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</si>
  <si>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</si>
  <si>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</si>
  <si>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</si>
  <si>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</si>
  <si>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</si>
  <si>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</si>
  <si>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</si>
  <si>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</si>
  <si>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</si>
  <si>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</si>
  <si>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</si>
  <si>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</si>
  <si>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</si>
  <si>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</si>
  <si>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</si>
  <si>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</si>
  <si>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</si>
  <si>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</si>
  <si>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</si>
  <si>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</si>
  <si>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</si>
  <si>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</si>
  <si>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</si>
  <si>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</si>
  <si>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</si>
  <si>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</si>
  <si>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</si>
  <si>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</si>
  <si>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</si>
  <si>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</si>
  <si>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</si>
  <si>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</si>
  <si>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</si>
  <si>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</si>
  <si>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</si>
  <si>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</si>
  <si>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</si>
  <si>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</si>
  <si>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</si>
  <si>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</si>
  <si>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</si>
  <si>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</si>
  <si>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</si>
  <si>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</si>
  <si>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</si>
  <si>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</si>
  <si>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</si>
  <si>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</si>
  <si>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</si>
  <si>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</si>
  <si>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</si>
  <si>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</si>
  <si>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</si>
  <si>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</si>
  <si>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</si>
  <si>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</si>
  <si>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</si>
  <si>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</si>
  <si>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</si>
  <si>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</si>
  <si>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</si>
  <si>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</si>
  <si>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</si>
  <si>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</si>
  <si>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</si>
  <si>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</si>
  <si>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</si>
  <si>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</si>
  <si>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</si>
  <si>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</si>
  <si>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</si>
  <si>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</si>
  <si>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</si>
  <si>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</si>
  <si>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</si>
  <si>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</si>
  <si>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</si>
  <si>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</si>
  <si>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</si>
  <si>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</si>
  <si>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</si>
  <si>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</si>
  <si>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</si>
  <si>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</si>
  <si>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</si>
  <si>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</si>
  <si>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</si>
  <si>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</si>
  <si>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</si>
  <si>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</si>
  <si>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</si>
  <si>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</si>
  <si>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</si>
  <si>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</si>
  <si>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</si>
  <si>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</si>
  <si>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</si>
  <si>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</si>
  <si>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</si>
  <si>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</si>
  <si>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</si>
  <si>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</si>
  <si>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</si>
  <si>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</si>
  <si>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</si>
  <si>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</si>
  <si>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</si>
  <si>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</si>
  <si>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</si>
  <si>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</si>
  <si>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</si>
  <si>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</si>
  <si>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</si>
  <si>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</si>
  <si>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</si>
  <si>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</si>
  <si>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</si>
  <si>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</si>
  <si>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</si>
  <si>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</si>
  <si>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</si>
  <si>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</si>
  <si>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</si>
  <si>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</si>
  <si>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</si>
  <si>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</si>
  <si>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</si>
  <si>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</si>
  <si>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</si>
  <si>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</si>
  <si>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</si>
  <si>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</si>
  <si>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</si>
  <si>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</si>
  <si>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</si>
  <si>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</si>
  <si>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</si>
  <si>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</si>
  <si>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</si>
  <si>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</si>
  <si>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</si>
  <si>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</si>
  <si>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</si>
  <si>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</si>
  <si>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</si>
  <si>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</si>
  <si>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</si>
  <si>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</si>
  <si>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</si>
  <si>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</si>
  <si>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</si>
  <si>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</si>
  <si>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</si>
  <si>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</si>
  <si>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</si>
  <si>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</si>
  <si>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</si>
  <si>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</si>
  <si>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</si>
  <si>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</si>
  <si>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</si>
  <si>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</si>
  <si>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</si>
  <si>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</si>
  <si>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</si>
  <si>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</si>
  <si>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</si>
  <si>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</si>
  <si>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</si>
  <si>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</si>
  <si>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</si>
  <si>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</si>
  <si>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</si>
  <si>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</si>
  <si>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</si>
  <si>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</si>
  <si>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</si>
  <si>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</si>
  <si>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</si>
  <si>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</si>
  <si>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</si>
  <si>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</si>
  <si>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</si>
  <si>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</si>
  <si>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</si>
  <si>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</si>
  <si>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</si>
  <si>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</si>
  <si>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</si>
  <si>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</si>
  <si>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</si>
  <si>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</si>
  <si>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</si>
  <si>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</si>
  <si>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</si>
  <si>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</si>
  <si>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</si>
  <si>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</si>
  <si>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</si>
  <si>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</si>
  <si>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</si>
  <si>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</si>
  <si>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</si>
  <si>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</si>
  <si>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</si>
  <si>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</si>
  <si>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</si>
  <si>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</si>
  <si>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</si>
  <si>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</si>
  <si>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</si>
  <si>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</si>
  <si>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</si>
  <si>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</si>
  <si>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</si>
  <si>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</si>
  <si>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</si>
  <si>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</si>
  <si>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</si>
  <si>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</si>
  <si>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</si>
  <si>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</si>
  <si>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</si>
  <si>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</si>
  <si>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</si>
  <si>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</si>
  <si>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</si>
  <si>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</si>
  <si>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</si>
  <si>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</si>
  <si>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</si>
  <si>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</si>
  <si>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</si>
  <si>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</si>
  <si>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</si>
  <si>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</si>
  <si>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</si>
  <si>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</si>
  <si>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</si>
  <si>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</si>
  <si>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</si>
  <si>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</si>
  <si>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</si>
  <si>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</si>
  <si>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</si>
  <si>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</si>
  <si>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</si>
  <si>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</si>
  <si>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</si>
  <si>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</si>
  <si>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</si>
  <si>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</si>
  <si>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</si>
  <si>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</si>
  <si>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</si>
  <si>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</si>
  <si>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</si>
  <si>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</si>
  <si>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</si>
  <si>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</si>
  <si>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</si>
  <si>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</si>
  <si>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</si>
  <si>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</si>
  <si>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</si>
  <si>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</si>
  <si>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</si>
  <si>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</si>
  <si>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</si>
  <si>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</si>
  <si>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</si>
  <si>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</si>
  <si>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</si>
  <si>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</si>
  <si>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</si>
  <si>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</si>
  <si>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</si>
  <si>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</si>
  <si>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</si>
  <si>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</si>
  <si>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</si>
  <si>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</si>
  <si>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</si>
  <si>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</si>
  <si>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</si>
  <si>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</si>
  <si>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</si>
  <si>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</si>
  <si>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</si>
  <si>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</si>
  <si>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</si>
  <si>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</si>
  <si>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</si>
  <si>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</si>
  <si>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</si>
  <si>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</si>
  <si>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</si>
  <si>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</si>
  <si>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</si>
  <si>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</si>
  <si>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</si>
  <si>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</si>
  <si>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</si>
  <si>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</si>
  <si>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</si>
  <si>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</si>
  <si>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</si>
  <si>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</si>
  <si>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</si>
  <si>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</si>
  <si>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</si>
  <si>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</si>
  <si>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</si>
  <si>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</si>
  <si>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</si>
  <si>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</si>
  <si>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</si>
  <si>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</si>
  <si>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</si>
  <si>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</si>
  <si>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</si>
  <si>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</si>
  <si>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</si>
  <si>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</si>
  <si>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</si>
  <si>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</si>
  <si>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</si>
  <si>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</si>
  <si>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</si>
  <si>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</si>
  <si>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</si>
  <si>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</si>
  <si>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</si>
  <si>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</si>
  <si>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</si>
  <si>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</si>
  <si>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</si>
  <si>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</si>
  <si>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</si>
  <si>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</si>
  <si>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</si>
  <si>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</si>
  <si>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</si>
  <si>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</si>
  <si>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</si>
  <si>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</si>
  <si>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</si>
  <si>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</si>
  <si>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</si>
  <si>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</si>
  <si>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</si>
  <si>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</si>
  <si>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</si>
  <si>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</si>
  <si>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</si>
  <si>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</si>
  <si>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</si>
  <si>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</si>
  <si>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</si>
  <si>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</si>
  <si>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</si>
  <si>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</si>
  <si>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</si>
  <si>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</si>
  <si>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</si>
  <si>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</si>
  <si>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</si>
  <si>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</si>
  <si>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</si>
  <si>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</si>
  <si>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</si>
  <si>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</si>
  <si>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</si>
  <si>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</si>
  <si>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</si>
  <si>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</si>
  <si>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</si>
  <si>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</si>
  <si>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</si>
  <si>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</si>
  <si>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</si>
  <si>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</si>
  <si>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</si>
  <si>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</si>
  <si>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</si>
  <si>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</si>
  <si>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</si>
  <si>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</si>
  <si>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</si>
  <si>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</si>
  <si>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</si>
  <si>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</si>
  <si>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</si>
  <si>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</si>
  <si>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</si>
  <si>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</si>
  <si>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</si>
  <si>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</si>
  <si>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</si>
  <si>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</si>
  <si>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</si>
  <si>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</si>
  <si>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</si>
  <si>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</si>
  <si>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</si>
  <si>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</si>
  <si>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</si>
  <si>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</si>
  <si>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</si>
  <si>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</si>
  <si>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</si>
  <si>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</si>
  <si>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</si>
  <si>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</si>
  <si>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</si>
  <si>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</si>
  <si>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</si>
  <si>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</si>
  <si>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</si>
  <si>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</si>
  <si>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</si>
  <si>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</si>
  <si>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</si>
  <si>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</si>
  <si>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</si>
  <si>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</si>
  <si>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</si>
  <si>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</si>
  <si>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</si>
  <si>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</si>
  <si>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</si>
  <si>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</si>
  <si>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</si>
  <si>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</si>
  <si>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</si>
  <si>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</si>
  <si>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</si>
  <si>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</si>
  <si>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</si>
  <si>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</si>
  <si>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</si>
  <si>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</si>
  <si>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</si>
  <si>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</si>
  <si>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</si>
  <si>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</si>
  <si>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</si>
  <si>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</si>
  <si>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</si>
  <si>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</si>
  <si>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</si>
  <si>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</si>
  <si>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</si>
  <si>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</si>
  <si>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</si>
  <si>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</si>
  <si>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</si>
  <si>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</si>
  <si>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</si>
  <si>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</si>
  <si>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</si>
  <si>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</si>
  <si>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</si>
  <si>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</si>
  <si>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</si>
  <si>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</si>
  <si>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</si>
  <si>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</si>
  <si>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</si>
  <si>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</si>
  <si>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</si>
  <si>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</si>
  <si>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</si>
  <si>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</si>
  <si>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</si>
  <si>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</si>
  <si>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</si>
  <si>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</si>
  <si>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</si>
  <si>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</si>
  <si>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</si>
  <si>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</si>
  <si>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</si>
  <si>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</si>
  <si>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</si>
  <si>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</si>
  <si>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</si>
  <si>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</si>
  <si>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</si>
  <si>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</si>
  <si>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</si>
  <si>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</si>
  <si>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</si>
  <si>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</si>
  <si>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</si>
  <si>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</si>
  <si>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</si>
  <si>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</si>
  <si>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</si>
  <si>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</si>
  <si>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</si>
  <si>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</si>
  <si>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</si>
  <si>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</si>
  <si>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</si>
  <si>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</si>
  <si>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</si>
  <si>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</si>
  <si>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</si>
  <si>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</si>
  <si>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</si>
  <si>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</si>
  <si>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</si>
  <si>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</si>
  <si>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</si>
  <si>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</si>
  <si>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</si>
  <si>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</si>
  <si>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</si>
  <si>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</si>
  <si>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</si>
  <si>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</si>
  <si>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</si>
  <si>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</si>
  <si>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</si>
  <si>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</si>
  <si>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</si>
  <si>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</si>
  <si>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</si>
  <si>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</si>
  <si>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</si>
  <si>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</si>
  <si>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</si>
  <si>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</si>
  <si>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</si>
  <si>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</si>
  <si>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</si>
  <si>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</si>
  <si>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</si>
  <si>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</si>
  <si>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</si>
  <si>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</si>
  <si>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</si>
  <si>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</si>
  <si>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</si>
  <si>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</si>
  <si>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</si>
  <si>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</si>
  <si>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</si>
  <si>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</si>
  <si>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</si>
  <si>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</si>
  <si>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</si>
  <si>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</si>
  <si>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</si>
  <si>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</si>
  <si>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</si>
  <si>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</si>
  <si>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</si>
  <si>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</si>
  <si>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</si>
  <si>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</si>
  <si>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</si>
  <si>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</si>
  <si>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</si>
  <si>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</si>
  <si>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</si>
  <si>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</si>
  <si>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</si>
  <si>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</si>
  <si>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</si>
  <si>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</si>
  <si>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</si>
  <si>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</si>
  <si>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</si>
  <si>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</si>
  <si>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</si>
  <si>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</si>
  <si>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</si>
  <si>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</si>
  <si>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</si>
  <si>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</si>
  <si>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</si>
  <si>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</si>
  <si>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</si>
  <si>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</si>
  <si>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</si>
  <si>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</si>
  <si>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</si>
  <si>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</si>
  <si>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</si>
  <si>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</si>
  <si>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</si>
  <si>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</si>
  <si>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</si>
  <si>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</si>
  <si>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</si>
  <si>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</si>
  <si>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</si>
  <si>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</si>
  <si>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</si>
  <si>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</si>
  <si>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</si>
  <si>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</si>
  <si>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</si>
  <si>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</si>
  <si>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</si>
  <si>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</si>
  <si>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</si>
  <si>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</si>
  <si>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</si>
  <si>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</si>
  <si>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</si>
  <si>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</si>
  <si>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</si>
  <si>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</si>
  <si>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</si>
  <si>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</si>
  <si>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</si>
  <si>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</si>
  <si>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</si>
  <si>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</si>
  <si>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</si>
  <si>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</si>
  <si>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</si>
  <si>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</si>
  <si>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</si>
  <si>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</si>
  <si>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</si>
  <si>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</si>
  <si>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</si>
  <si>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</si>
  <si>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</si>
  <si>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</si>
  <si>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</si>
  <si>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</si>
  <si>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</si>
  <si>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</si>
  <si>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</si>
  <si>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</si>
  <si>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</si>
  <si>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</si>
  <si>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</si>
  <si>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</si>
  <si>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</si>
  <si>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</si>
  <si>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</si>
  <si>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</si>
  <si>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</si>
  <si>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</si>
  <si>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</si>
  <si>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</si>
  <si>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</si>
  <si>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</si>
  <si>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</si>
  <si>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</si>
  <si>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</si>
  <si>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</si>
  <si>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</si>
  <si>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</si>
  <si>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</si>
  <si>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</si>
  <si>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</si>
  <si>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</si>
  <si>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</si>
  <si>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</si>
  <si>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</si>
  <si>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</si>
  <si>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</si>
  <si>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</si>
  <si>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</si>
  <si>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</si>
  <si>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</si>
  <si>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</si>
  <si>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</si>
  <si>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</si>
  <si>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</si>
  <si>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</si>
  <si>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</si>
  <si>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</si>
  <si>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</si>
  <si>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</si>
  <si>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</si>
  <si>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</si>
  <si>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</si>
  <si>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</si>
  <si>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</si>
  <si>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</si>
  <si>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</si>
  <si>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</si>
  <si>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</si>
  <si>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</si>
  <si>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</si>
  <si>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</si>
  <si>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</si>
  <si>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</si>
  <si>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</si>
  <si>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</si>
  <si>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</si>
  <si>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</si>
  <si>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</si>
  <si>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</si>
  <si>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</si>
  <si>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</si>
  <si>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</si>
  <si>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</si>
  <si>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</si>
  <si>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</si>
  <si>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</si>
  <si>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</si>
  <si>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</si>
  <si>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</si>
  <si>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</si>
  <si>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</si>
  <si>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</si>
  <si>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</si>
  <si>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</si>
  <si>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</si>
  <si>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</si>
  <si>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</si>
  <si>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</si>
  <si>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</si>
  <si>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</si>
  <si>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</si>
  <si>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</si>
  <si>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</si>
  <si>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</si>
  <si>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</si>
  <si>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</si>
  <si>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</si>
  <si>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</si>
  <si>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</si>
  <si>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</si>
  <si>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</si>
  <si>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</si>
  <si>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</si>
  <si>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</si>
  <si>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</si>
  <si>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</si>
  <si>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</si>
  <si>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</si>
  <si>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</si>
  <si>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</si>
  <si>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</si>
  <si>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</si>
  <si>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</si>
  <si>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</si>
  <si>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</si>
  <si>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</si>
  <si>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</si>
  <si>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</si>
  <si>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</si>
  <si>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</si>
  <si>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</si>
  <si>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</si>
  <si>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</si>
  <si>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</si>
  <si>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</si>
  <si>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</si>
  <si>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</si>
  <si>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</si>
  <si>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</si>
  <si>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</si>
  <si>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</si>
  <si>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</si>
  <si>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</si>
  <si>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</si>
  <si>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</si>
  <si>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</si>
  <si>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</si>
  <si>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</si>
  <si>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</si>
  <si>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</si>
  <si>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</si>
  <si>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</si>
  <si>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</si>
  <si>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</si>
  <si>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</si>
  <si>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</si>
  <si>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</si>
  <si>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</si>
  <si>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</si>
  <si>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</si>
  <si>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</si>
  <si>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</si>
  <si>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</si>
  <si>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</si>
  <si>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</si>
  <si>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</si>
  <si>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</si>
  <si>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</si>
  <si>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</si>
  <si>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</si>
  <si>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</si>
  <si>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</si>
  <si>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</si>
  <si>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</si>
  <si>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</si>
  <si>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</si>
  <si>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</si>
  <si>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</si>
  <si>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</si>
  <si>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</si>
  <si>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</si>
  <si>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</si>
  <si>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</si>
  <si>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</si>
  <si>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</si>
  <si>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</si>
  <si>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</si>
  <si>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</si>
  <si>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</si>
  <si>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</si>
  <si>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</si>
  <si>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</si>
  <si>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</si>
  <si>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</si>
  <si>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</si>
  <si>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</si>
  <si>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</si>
  <si>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</si>
  <si>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</si>
  <si>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</si>
  <si>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</si>
  <si>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</si>
  <si>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</si>
  <si>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</si>
  <si>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</si>
  <si>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</si>
  <si>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</si>
  <si>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</si>
  <si>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</si>
  <si>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</si>
  <si>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</si>
  <si>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</si>
  <si>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</si>
  <si>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</si>
  <si>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</si>
  <si>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</si>
  <si>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</si>
  <si>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</si>
  <si>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</si>
  <si>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</si>
  <si>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</si>
  <si>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</si>
  <si>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</si>
  <si>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</si>
  <si>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</si>
  <si>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</si>
  <si>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</si>
  <si>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</si>
  <si>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</si>
  <si>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</si>
  <si>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</si>
  <si>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</si>
  <si>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</si>
  <si>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</si>
  <si>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</si>
  <si>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</si>
  <si>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</si>
  <si>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</si>
  <si>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</si>
  <si>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</si>
  <si>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</si>
  <si>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</si>
  <si>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</si>
  <si>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</si>
  <si>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</si>
  <si>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</si>
  <si>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</si>
  <si>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</si>
  <si>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</si>
  <si>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</si>
  <si>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</si>
  <si>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</si>
  <si>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</si>
  <si>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</si>
  <si>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</si>
  <si>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</si>
  <si>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</si>
  <si>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</si>
  <si>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</si>
  <si>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</si>
  <si>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</si>
  <si>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</si>
  <si>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</si>
  <si>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</si>
  <si>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</si>
  <si>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</si>
  <si>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</si>
  <si>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</si>
  <si>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</si>
  <si>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</si>
  <si>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</si>
  <si>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</si>
  <si>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</si>
  <si>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</si>
  <si>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</si>
  <si>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</si>
  <si>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</si>
  <si>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</si>
  <si>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</si>
  <si>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</si>
  <si>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</si>
  <si>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</si>
  <si>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</si>
  <si>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</si>
  <si>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</si>
  <si>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</si>
  <si>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</si>
  <si>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</si>
  <si>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</si>
  <si>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</si>
  <si>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</si>
  <si>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</si>
  <si>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</si>
  <si>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</si>
  <si>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</si>
  <si>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</si>
  <si>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</si>
  <si>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</si>
  <si>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</si>
  <si>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</si>
  <si>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</si>
  <si>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</si>
  <si>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</si>
  <si>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</si>
  <si>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</si>
  <si>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</si>
  <si>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</si>
  <si>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</si>
  <si>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</si>
  <si>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</si>
  <si>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</si>
  <si>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</si>
  <si>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</si>
  <si>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</si>
  <si>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</si>
  <si>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</si>
  <si>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</si>
  <si>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</si>
  <si>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</si>
  <si>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</si>
  <si>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</si>
  <si>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</si>
  <si>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</si>
  <si>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</si>
  <si>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</si>
  <si>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</si>
  <si>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</si>
  <si>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</si>
  <si>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</si>
  <si>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</si>
  <si>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</si>
  <si>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</si>
  <si>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</si>
  <si>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</si>
  <si>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</si>
  <si>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</si>
  <si>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</si>
  <si>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</si>
  <si>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</si>
  <si>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</si>
  <si>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</si>
  <si>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</si>
  <si>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</si>
  <si>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</si>
  <si>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</si>
  <si>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</si>
  <si>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</si>
  <si>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</si>
  <si>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</si>
  <si>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</si>
  <si>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</si>
  <si>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</si>
  <si>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</si>
  <si>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</si>
  <si>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</si>
  <si>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</si>
  <si>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</si>
  <si>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</si>
  <si>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</si>
  <si>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</si>
  <si>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</si>
  <si>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</si>
  <si>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</si>
  <si>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</si>
  <si>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</si>
  <si>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</si>
  <si>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</si>
  <si>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</si>
  <si>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</si>
  <si>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</si>
  <si>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</si>
  <si>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</si>
  <si>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</si>
  <si>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</si>
  <si>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</si>
  <si>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</si>
  <si>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</si>
  <si>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</si>
  <si>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</si>
  <si>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</si>
  <si>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</si>
  <si>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</si>
  <si>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</si>
  <si>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</si>
  <si>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</si>
  <si>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</si>
  <si>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</si>
  <si>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</si>
  <si>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</si>
  <si>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</si>
  <si>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</si>
  <si>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</si>
  <si>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</si>
  <si>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</si>
  <si>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</si>
  <si>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</si>
  <si>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</si>
  <si>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</si>
  <si>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</si>
  <si>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</si>
  <si>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</si>
  <si>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</si>
  <si>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</si>
  <si>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</si>
  <si>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</si>
  <si>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</si>
  <si>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</si>
  <si>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</si>
  <si>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</si>
  <si>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</si>
  <si>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</si>
  <si>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</si>
  <si>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</si>
  <si>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</si>
  <si>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</si>
  <si>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</si>
  <si>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</si>
  <si>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</si>
  <si>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</si>
  <si>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</si>
  <si>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</si>
  <si>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</si>
  <si>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</si>
  <si>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</si>
  <si>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</si>
  <si>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</si>
  <si>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</si>
  <si>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</si>
  <si>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</si>
  <si>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</si>
  <si>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</si>
  <si>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</si>
  <si>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</si>
  <si>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</si>
  <si>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</si>
  <si>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</si>
  <si>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</si>
  <si>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</si>
  <si>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</si>
  <si>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</si>
  <si>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</si>
  <si>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</si>
  <si>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</si>
  <si>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</si>
  <si>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</si>
  <si>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</si>
  <si>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</si>
  <si>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</si>
  <si>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</si>
  <si>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</si>
  <si>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</si>
  <si>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</si>
  <si>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</si>
  <si>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</si>
  <si>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</si>
  <si>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</si>
  <si>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</si>
  <si>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</si>
  <si>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</si>
  <si>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</si>
  <si>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</si>
  <si>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</si>
  <si>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</si>
  <si>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</si>
  <si>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</si>
  <si>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</si>
  <si>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</si>
  <si>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</si>
  <si>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</si>
  <si>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</si>
  <si>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</si>
  <si>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</si>
  <si>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</si>
  <si>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</si>
  <si>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</si>
  <si>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</si>
  <si>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</si>
  <si>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</si>
  <si>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</si>
  <si>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</si>
  <si>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</si>
  <si>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</si>
  <si>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</si>
  <si>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</si>
  <si>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</si>
  <si>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</si>
  <si>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</si>
  <si>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</si>
  <si>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</si>
  <si>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</si>
  <si>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</si>
  <si>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</si>
  <si>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</si>
  <si>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</si>
  <si>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</si>
  <si>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</si>
  <si>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</si>
  <si>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</si>
  <si>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</si>
  <si>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</si>
  <si>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</si>
  <si>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</si>
  <si>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</si>
  <si>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</si>
  <si>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</si>
  <si>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</si>
  <si>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</si>
  <si>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</si>
  <si>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</si>
  <si>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</si>
  <si>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</si>
  <si>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</si>
  <si>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</si>
  <si>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</si>
  <si>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</si>
  <si>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</si>
  <si>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</si>
  <si>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</si>
  <si>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</si>
  <si>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</si>
  <si>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</si>
  <si>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</si>
  <si>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</si>
  <si>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</si>
  <si>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</si>
  <si>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</si>
  <si>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</si>
  <si>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</si>
  <si>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</si>
  <si>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</si>
  <si>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</si>
  <si>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</si>
  <si>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</si>
  <si>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</si>
  <si>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</si>
  <si>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</si>
  <si>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</si>
  <si>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</si>
  <si>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</si>
  <si>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</si>
  <si>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</si>
  <si>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</si>
  <si>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</si>
  <si>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</si>
  <si>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</si>
  <si>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</si>
  <si>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</si>
  <si>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</si>
  <si>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</si>
  <si>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</si>
  <si>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</si>
  <si>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</si>
  <si>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</si>
  <si>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</si>
  <si>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</si>
  <si>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</si>
  <si>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</si>
  <si>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</si>
  <si>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</si>
  <si>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</si>
  <si>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</si>
  <si>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</si>
  <si>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</si>
  <si>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</si>
  <si>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</si>
  <si>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</si>
  <si>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</si>
  <si>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</si>
  <si>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</si>
  <si>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</si>
  <si>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</si>
  <si>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</si>
  <si>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</si>
  <si>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</si>
  <si>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</si>
  <si>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</si>
  <si>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</si>
  <si>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</si>
  <si>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</si>
  <si>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</si>
  <si>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</si>
  <si>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</si>
  <si>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</si>
  <si>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</si>
  <si>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</si>
  <si>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</si>
  <si>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</si>
  <si>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</si>
  <si>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</si>
  <si>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</si>
  <si>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</si>
  <si>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</si>
  <si>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</si>
  <si>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</si>
  <si>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</si>
  <si>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</si>
  <si>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</si>
  <si>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</si>
  <si>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</si>
  <si>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</si>
  <si>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</si>
  <si>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</si>
  <si>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</si>
  <si>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</si>
  <si>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</si>
  <si>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</si>
  <si>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</si>
  <si>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</si>
  <si>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</si>
  <si>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</si>
  <si>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</si>
  <si>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</si>
  <si>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</si>
  <si>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</si>
  <si>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</si>
  <si>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</si>
  <si>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</si>
  <si>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</si>
  <si>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</si>
  <si>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</si>
  <si>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</si>
  <si>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</si>
  <si>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</si>
  <si>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</si>
  <si>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</si>
  <si>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</si>
  <si>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</si>
  <si>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</si>
  <si>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</si>
  <si>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</si>
  <si>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</si>
  <si>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</si>
  <si>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</si>
  <si>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</si>
  <si>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</si>
  <si>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</si>
  <si>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</si>
  <si>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</si>
  <si>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</si>
  <si>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</si>
  <si>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</si>
  <si>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</si>
  <si>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</si>
  <si>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</si>
  <si>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</si>
  <si>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</si>
  <si>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</si>
  <si>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</si>
  <si>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</si>
  <si>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</si>
  <si>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</si>
  <si>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</si>
  <si>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</si>
  <si>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</si>
  <si>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</si>
  <si>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</si>
  <si>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</si>
  <si>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</si>
  <si>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</si>
  <si>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</si>
  <si>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</si>
  <si>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</si>
  <si>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</si>
  <si>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</si>
  <si>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</si>
  <si>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</si>
  <si>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</si>
  <si>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</si>
  <si>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</si>
  <si>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</si>
  <si>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</si>
  <si>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</si>
  <si>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</si>
  <si>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</si>
  <si>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</si>
  <si>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</si>
  <si>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</si>
  <si>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</si>
  <si>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</si>
  <si>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</si>
  <si>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</si>
  <si>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</si>
  <si>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</si>
  <si>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</si>
  <si>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</si>
  <si>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</si>
  <si>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</si>
  <si>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</si>
  <si>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</si>
  <si>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</si>
  <si>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</si>
  <si>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</si>
  <si>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</si>
  <si>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</si>
  <si>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</si>
  <si>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</si>
  <si>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</si>
  <si>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</si>
  <si>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</si>
  <si>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</si>
  <si>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</si>
  <si>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</si>
  <si>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</si>
  <si>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</si>
  <si>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</si>
  <si>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</si>
  <si>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</si>
  <si>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</si>
  <si>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</si>
  <si>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</si>
  <si>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</si>
  <si>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</si>
  <si>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</si>
  <si>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</si>
  <si>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</si>
  <si>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</si>
  <si>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</si>
  <si>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</si>
  <si>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</si>
  <si>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</si>
  <si>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</si>
  <si>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</si>
  <si>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</si>
  <si>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</si>
  <si>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</si>
  <si>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</si>
  <si>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</si>
  <si>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</si>
  <si>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</si>
  <si>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</si>
  <si>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</si>
  <si>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</si>
  <si>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</si>
  <si>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</si>
  <si>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</si>
  <si>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</si>
  <si>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</si>
  <si>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</si>
  <si>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</si>
  <si>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</si>
  <si>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</si>
  <si>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</si>
  <si>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</si>
  <si>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</si>
  <si>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</si>
  <si>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</si>
  <si>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</si>
  <si>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</si>
  <si>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</si>
  <si>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</si>
  <si>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</si>
  <si>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</si>
  <si>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</si>
  <si>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</si>
  <si>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</si>
  <si>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</si>
  <si>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</si>
  <si>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</si>
  <si>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</si>
  <si>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</si>
  <si>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</si>
  <si>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</si>
  <si>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</si>
  <si>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</si>
  <si>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</si>
  <si>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</si>
  <si>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</si>
  <si>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</si>
  <si>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</si>
  <si>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</si>
  <si>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</si>
  <si>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</si>
  <si>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</si>
  <si>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</si>
  <si>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</si>
  <si>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</si>
  <si>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</si>
  <si>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</si>
  <si>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</si>
  <si>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</si>
  <si>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</si>
  <si>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</si>
  <si>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</si>
  <si>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</si>
  <si>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</si>
  <si>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</si>
  <si>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</si>
  <si>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</si>
  <si>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</si>
  <si>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</si>
  <si>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</si>
  <si>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</si>
  <si>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</si>
  <si>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</si>
  <si>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</si>
  <si>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</si>
  <si>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</si>
  <si>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</si>
  <si>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</si>
  <si>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</si>
  <si>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</si>
  <si>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</si>
  <si>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</si>
  <si>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</si>
  <si>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</si>
  <si>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</si>
  <si>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</si>
  <si>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</si>
  <si>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</si>
  <si>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</si>
  <si>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</si>
  <si>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</si>
  <si>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</si>
  <si>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</si>
  <si>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</si>
  <si>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</si>
  <si>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</si>
  <si>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</si>
  <si>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</si>
  <si>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</si>
  <si>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</si>
  <si>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</si>
  <si>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</si>
  <si>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</si>
  <si>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</si>
  <si>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</si>
  <si>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</si>
  <si>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</si>
  <si>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</si>
  <si>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</si>
  <si>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</si>
  <si>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</si>
  <si>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</si>
  <si>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</si>
  <si>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</si>
  <si>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</si>
  <si>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</si>
  <si>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</si>
  <si>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</si>
  <si>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</si>
  <si>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</si>
  <si>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</si>
  <si>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</si>
  <si>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</si>
  <si>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</si>
  <si>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</si>
  <si>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</si>
  <si>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</si>
  <si>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</si>
  <si>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</si>
  <si>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</si>
  <si>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</si>
  <si>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</si>
  <si>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</si>
  <si>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</si>
  <si>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</si>
  <si>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</si>
  <si>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</si>
  <si>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</si>
  <si>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</si>
  <si>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</si>
  <si>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</si>
  <si>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</si>
  <si>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</si>
  <si>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</si>
  <si>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</si>
  <si>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</si>
  <si>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</si>
  <si>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</si>
  <si>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</si>
  <si>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</si>
  <si>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</si>
  <si>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</si>
  <si>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</si>
  <si>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</si>
  <si>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</si>
  <si>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</si>
  <si>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</si>
  <si>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</si>
  <si>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</si>
  <si>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</si>
  <si>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</si>
  <si>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</si>
  <si>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</si>
  <si>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</si>
  <si>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</si>
  <si>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</si>
  <si>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</si>
  <si>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</si>
  <si>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</si>
  <si>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</si>
  <si>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</si>
  <si>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</si>
  <si>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</si>
  <si>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</si>
  <si>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</si>
  <si>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</si>
  <si>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</si>
  <si>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</si>
  <si>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</si>
  <si>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</si>
  <si>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</si>
  <si>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</si>
  <si>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</si>
  <si>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</si>
  <si>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</si>
  <si>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</si>
  <si>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</si>
  <si>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</si>
  <si>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</si>
  <si>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</si>
  <si>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</si>
  <si>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</si>
  <si>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</si>
  <si>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</si>
  <si>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</si>
  <si>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</si>
  <si>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</si>
  <si>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</si>
  <si>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</si>
  <si>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</si>
  <si>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</si>
  <si>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</si>
  <si>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</si>
  <si>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</si>
  <si>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</si>
  <si>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</si>
  <si>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</si>
  <si>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</si>
  <si>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</si>
  <si>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</si>
  <si>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</si>
  <si>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</si>
  <si>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</si>
  <si>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</si>
  <si>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</si>
  <si>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</si>
  <si>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</si>
  <si>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</si>
  <si>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</si>
  <si>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</si>
  <si>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</si>
  <si>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</si>
  <si>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</si>
  <si>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</si>
  <si>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</si>
  <si>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</si>
  <si>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</si>
  <si>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</si>
  <si>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</si>
  <si>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</si>
  <si>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</si>
  <si>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</si>
  <si>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</si>
  <si>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</si>
  <si>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</si>
  <si>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</si>
  <si>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</si>
  <si>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</si>
  <si>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</si>
  <si>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</si>
  <si>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</si>
  <si>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</si>
  <si>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</si>
  <si>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</si>
  <si>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</si>
  <si>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</si>
  <si>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</si>
  <si>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</si>
  <si>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</si>
  <si>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</si>
  <si>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</si>
  <si>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</si>
  <si>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</si>
  <si>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</si>
  <si>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</si>
  <si>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</si>
  <si>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</si>
  <si>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</si>
  <si>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</si>
  <si>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</si>
  <si>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</si>
  <si>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</si>
  <si>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</si>
  <si>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</si>
  <si>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</si>
  <si>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</si>
  <si>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</si>
  <si>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</si>
  <si>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</si>
  <si>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</si>
  <si>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</si>
  <si>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</si>
  <si>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</si>
  <si>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</si>
  <si>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</si>
  <si>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</si>
  <si>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</si>
  <si>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</si>
  <si>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</si>
  <si>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</si>
  <si>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</si>
  <si>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</si>
  <si>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</si>
  <si>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</si>
  <si>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</si>
  <si>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</si>
  <si>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</si>
  <si>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</si>
  <si>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</si>
  <si>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</si>
  <si>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</si>
  <si>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</si>
  <si>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</si>
  <si>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</si>
  <si>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</si>
  <si>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</si>
  <si>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</si>
  <si>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</si>
  <si>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</si>
  <si>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</si>
  <si>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</si>
  <si>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</si>
  <si>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</si>
  <si>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</si>
  <si>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</si>
  <si>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</si>
  <si>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</si>
  <si>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</si>
  <si>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</si>
  <si>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</si>
  <si>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</si>
  <si>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</si>
  <si>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</si>
  <si>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</si>
  <si>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</si>
  <si>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</si>
  <si>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</si>
  <si>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</si>
  <si>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</si>
  <si>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</si>
  <si>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</si>
  <si>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</si>
  <si>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</si>
  <si>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</si>
  <si>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</si>
  <si>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</si>
  <si>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</si>
  <si>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</si>
  <si>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</si>
  <si>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</si>
  <si>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</si>
  <si>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</si>
  <si>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</si>
  <si>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</si>
  <si>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</si>
  <si>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</si>
  <si>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</si>
  <si>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</si>
  <si>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</si>
  <si>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</si>
  <si>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</si>
  <si>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</si>
  <si>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</si>
  <si>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</si>
  <si>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</si>
  <si>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</si>
  <si>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</si>
  <si>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</si>
  <si>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</si>
  <si>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</si>
  <si>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</si>
  <si>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</si>
  <si>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</si>
  <si>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</si>
  <si>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</si>
  <si>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</si>
  <si>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</si>
  <si>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</si>
  <si>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</si>
  <si>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</si>
  <si>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</si>
  <si>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</si>
  <si>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</si>
  <si>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</si>
  <si>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</si>
  <si>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</si>
  <si>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</si>
  <si>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</si>
  <si>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</si>
  <si>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</si>
  <si>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</si>
  <si>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</si>
  <si>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</si>
  <si>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</si>
  <si>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</si>
  <si>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</si>
  <si>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</si>
  <si>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</si>
  <si>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</si>
  <si>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</si>
  <si>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</si>
  <si>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</si>
  <si>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</si>
  <si>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</si>
  <si>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</si>
  <si>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</si>
  <si>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</si>
  <si>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</si>
  <si>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</si>
  <si>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</si>
  <si>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</si>
  <si>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</si>
  <si>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</si>
  <si>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</si>
  <si>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</si>
  <si>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</si>
  <si>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</si>
  <si>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</si>
  <si>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</si>
  <si>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</si>
  <si>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</si>
  <si>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</si>
  <si>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</si>
  <si>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</si>
  <si>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</si>
  <si>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</si>
  <si>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</si>
  <si>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</si>
  <si>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</si>
  <si>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</si>
  <si>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</si>
  <si>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</si>
  <si>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</si>
  <si>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</si>
  <si>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</si>
  <si>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</si>
  <si>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</si>
  <si>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</si>
  <si>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</si>
  <si>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</si>
  <si>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</si>
  <si>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</si>
  <si>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</si>
  <si>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</si>
  <si>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</si>
  <si>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</si>
  <si>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</si>
  <si>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</si>
  <si>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</si>
  <si>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</si>
  <si>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</si>
  <si>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</si>
  <si>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</si>
  <si>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</si>
  <si>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</si>
  <si>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</si>
  <si>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</si>
  <si>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</si>
  <si>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</si>
  <si>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</si>
  <si>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</si>
  <si>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</si>
  <si>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</si>
  <si>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</si>
  <si>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</si>
  <si>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</si>
  <si>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</si>
  <si>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</si>
  <si>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</si>
  <si>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</si>
  <si>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</si>
  <si>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</si>
  <si>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</si>
  <si>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</si>
  <si>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</si>
  <si>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</si>
  <si>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</si>
  <si>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</si>
  <si>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</si>
  <si>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</si>
  <si>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</si>
  <si>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</si>
  <si>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</si>
  <si>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</si>
  <si>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</si>
  <si>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</si>
  <si>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</si>
  <si>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</si>
  <si>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</si>
  <si>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</si>
  <si>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</si>
  <si>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</si>
  <si>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</si>
  <si>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</si>
  <si>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</si>
  <si>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</si>
  <si>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</si>
  <si>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</si>
  <si>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</si>
  <si>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</si>
  <si>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</si>
  <si>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</si>
  <si>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</si>
  <si>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</si>
  <si>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</si>
  <si>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</si>
  <si>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</si>
  <si>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</si>
  <si>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</si>
  <si>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</si>
  <si>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</si>
  <si>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</si>
  <si>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</si>
  <si>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</si>
  <si>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</si>
  <si>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</si>
  <si>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</si>
  <si>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</si>
  <si>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</si>
  <si>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</si>
  <si>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</si>
  <si>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</si>
  <si>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</si>
  <si>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</si>
  <si>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</si>
  <si>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</si>
  <si>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</si>
  <si>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</si>
  <si>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</si>
  <si>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</si>
  <si>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</si>
  <si>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</si>
  <si>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</si>
  <si>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</si>
  <si>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</si>
  <si>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</si>
  <si>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</si>
  <si>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</si>
  <si>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</si>
  <si>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</si>
  <si>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</si>
  <si>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</si>
  <si>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</si>
  <si>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</si>
  <si>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</si>
  <si>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</si>
  <si>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</si>
  <si>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</si>
  <si>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</si>
  <si>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</si>
  <si>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</si>
  <si>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</si>
  <si>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</si>
  <si>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</si>
  <si>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</si>
  <si>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</si>
  <si>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</si>
  <si>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</si>
  <si>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</si>
  <si>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</si>
  <si>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</si>
  <si>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</si>
  <si>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</si>
  <si>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</si>
  <si>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</si>
  <si>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</si>
  <si>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</si>
  <si>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</si>
  <si>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</si>
  <si>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</si>
  <si>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</si>
  <si>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</si>
  <si>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</si>
  <si>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</si>
  <si>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</si>
  <si>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</si>
  <si>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</si>
  <si>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</si>
  <si>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</si>
  <si>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</si>
  <si>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</si>
  <si>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</si>
  <si>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</si>
  <si>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</si>
  <si>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</si>
  <si>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</si>
  <si>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</si>
  <si>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</si>
  <si>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</si>
  <si>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</si>
  <si>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</si>
  <si>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</si>
  <si>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</si>
  <si>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</si>
  <si>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</si>
  <si>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</si>
  <si>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</si>
  <si>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</si>
  <si>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</si>
  <si>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</si>
  <si>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</si>
  <si>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</si>
  <si>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</si>
  <si>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</si>
  <si>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</si>
  <si>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</si>
  <si>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</si>
  <si>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</si>
  <si>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</si>
  <si>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</si>
  <si>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</si>
  <si>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</si>
  <si>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</si>
  <si>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</si>
  <si>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</si>
  <si>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</si>
  <si>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</si>
  <si>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</si>
  <si>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</si>
  <si>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</si>
  <si>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</si>
  <si>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</si>
  <si>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</si>
  <si>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</si>
  <si>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</si>
  <si>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</si>
  <si>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</si>
  <si>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</si>
  <si>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</si>
  <si>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</si>
  <si>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</si>
  <si>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</si>
  <si>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</si>
  <si>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</si>
  <si>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</si>
  <si>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</si>
  <si>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</si>
  <si>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</si>
  <si>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</si>
  <si>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</si>
  <si>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</si>
  <si>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</si>
  <si>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</si>
  <si>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</si>
  <si>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</si>
  <si>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</si>
  <si>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</si>
  <si>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</si>
  <si>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</si>
  <si>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</si>
  <si>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</si>
  <si>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</si>
  <si>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</si>
  <si>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</si>
  <si>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</si>
  <si>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</si>
  <si>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</si>
  <si>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</si>
  <si>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</si>
  <si>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</si>
  <si>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</si>
  <si>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</si>
  <si>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</si>
  <si>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</si>
  <si>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</si>
  <si>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</si>
  <si>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</si>
  <si>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</si>
  <si>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</si>
  <si>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</si>
  <si>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</si>
  <si>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</si>
  <si>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</si>
  <si>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</si>
  <si>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</si>
  <si>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</si>
  <si>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</si>
  <si>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</si>
  <si>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</si>
  <si>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</si>
  <si>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</si>
  <si>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</si>
  <si>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</si>
  <si>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</si>
  <si>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</si>
  <si>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</si>
  <si>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</si>
  <si>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</si>
  <si>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</si>
  <si>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</si>
  <si>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</si>
  <si>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</si>
  <si>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</si>
  <si>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</si>
  <si>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</si>
  <si>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</si>
  <si>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</si>
  <si>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</si>
  <si>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</si>
  <si>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</si>
  <si>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</si>
  <si>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</si>
  <si>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</si>
  <si>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</si>
  <si>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</si>
  <si>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</si>
  <si>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</si>
  <si>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</si>
  <si>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</si>
  <si>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</si>
  <si>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</si>
  <si>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</si>
  <si>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</si>
  <si>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</si>
  <si>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</si>
  <si>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</si>
  <si>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</si>
  <si>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</si>
  <si>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</si>
  <si>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</si>
  <si>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</si>
  <si>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</si>
  <si>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</si>
  <si>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</si>
  <si>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</si>
  <si>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</si>
  <si>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</si>
  <si>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</si>
  <si>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</si>
  <si>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</si>
  <si>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</si>
  <si>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</si>
  <si>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</si>
  <si>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</si>
  <si>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</si>
  <si>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</si>
  <si>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</si>
  <si>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</si>
  <si>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</si>
  <si>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</si>
  <si>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</si>
  <si>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</si>
  <si>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</si>
  <si>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</si>
  <si>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</si>
  <si>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</si>
  <si>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</si>
  <si>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</si>
  <si>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</si>
  <si>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</si>
  <si>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</si>
  <si>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</si>
  <si>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</si>
  <si>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</si>
  <si>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</si>
  <si>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</si>
  <si>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</si>
  <si>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</si>
  <si>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</si>
  <si>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</si>
  <si>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</si>
  <si>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</si>
  <si>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</si>
  <si>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</si>
  <si>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</si>
  <si>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</si>
  <si>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</si>
  <si>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</si>
  <si>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</si>
  <si>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</si>
  <si>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</si>
  <si>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</si>
  <si>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</si>
  <si>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</si>
  <si>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</si>
  <si>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</si>
  <si>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</si>
  <si>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</si>
  <si>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</si>
  <si>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</si>
  <si>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</si>
  <si>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</si>
  <si>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</si>
  <si>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</si>
  <si>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</si>
  <si>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</si>
  <si>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</si>
  <si>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</si>
  <si>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</si>
  <si>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</si>
  <si>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</si>
  <si>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</si>
  <si>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</si>
  <si>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</si>
  <si>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</si>
  <si>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</si>
  <si>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</si>
  <si>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</si>
  <si>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</si>
  <si>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</si>
  <si>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</si>
  <si>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</si>
  <si>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</si>
  <si>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</si>
  <si>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</si>
  <si>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</si>
  <si>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</si>
  <si>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</si>
  <si>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</si>
  <si>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</si>
  <si>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</si>
  <si>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</si>
  <si>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</si>
  <si>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</si>
  <si>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</si>
  <si>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</si>
  <si>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</si>
  <si>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</si>
  <si>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</si>
  <si>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</si>
  <si>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</si>
  <si>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</si>
  <si>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</si>
  <si>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</si>
  <si>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</si>
  <si>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</si>
  <si>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</si>
  <si>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</si>
  <si>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</si>
  <si>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</si>
  <si>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</si>
  <si>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</si>
  <si>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</si>
  <si>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</si>
  <si>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</si>
  <si>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</si>
  <si>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</si>
  <si>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</si>
  <si>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</si>
  <si>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</si>
  <si>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</si>
  <si>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</si>
  <si>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</si>
  <si>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</si>
  <si>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</si>
  <si>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</si>
  <si>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</si>
  <si>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</si>
  <si>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</si>
  <si>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</si>
  <si>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</si>
  <si>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</si>
  <si>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</si>
  <si>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</si>
  <si>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</si>
  <si>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</si>
  <si>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</si>
  <si>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</si>
  <si>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</si>
  <si>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</si>
  <si>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</si>
  <si>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</si>
  <si>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</si>
  <si>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</si>
  <si>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</si>
  <si>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</si>
  <si>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</si>
  <si>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</si>
  <si>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</si>
  <si>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</si>
  <si>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</si>
  <si>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</si>
  <si>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</si>
  <si>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</si>
  <si>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</si>
  <si>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</si>
  <si>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</si>
  <si>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</si>
  <si>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</si>
  <si>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</si>
  <si>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</si>
  <si>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</si>
  <si>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</si>
  <si>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</si>
  <si>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</si>
  <si>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</si>
  <si>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</si>
  <si>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</si>
  <si>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</si>
  <si>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</si>
  <si>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</si>
  <si>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</si>
  <si>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</si>
  <si>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</si>
  <si>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</si>
  <si>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</si>
  <si>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</si>
  <si>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</si>
  <si>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</si>
  <si>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</si>
  <si>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</si>
  <si>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</si>
  <si>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</si>
  <si>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</si>
  <si>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</si>
  <si>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</si>
  <si>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</si>
  <si>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</si>
  <si>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</si>
  <si>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</si>
  <si>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</si>
  <si>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</si>
  <si>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</si>
  <si>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</si>
  <si>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</si>
  <si>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</si>
  <si>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</si>
  <si>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</si>
  <si>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</si>
  <si>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</si>
  <si>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</si>
  <si>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</si>
  <si>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</si>
  <si>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</si>
  <si>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</si>
  <si>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</si>
  <si>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</si>
  <si>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</si>
  <si>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</si>
  <si>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</si>
  <si>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</si>
  <si>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</si>
  <si>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</si>
  <si>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</si>
  <si>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</si>
  <si>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</si>
  <si>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</si>
  <si>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</si>
  <si>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</si>
  <si>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</si>
  <si>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</si>
  <si>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</si>
  <si>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</si>
  <si>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</si>
  <si>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</si>
  <si>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</si>
  <si>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</si>
  <si>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</si>
  <si>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</si>
  <si>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</si>
  <si>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</si>
  <si>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</si>
  <si>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</si>
  <si>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</si>
  <si>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</si>
  <si>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</si>
  <si>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</si>
  <si>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</si>
  <si>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</si>
  <si>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</si>
  <si>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</si>
  <si>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</si>
  <si>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</si>
  <si>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</si>
  <si>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</si>
  <si>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</si>
  <si>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</si>
  <si>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</si>
  <si>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</si>
  <si>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</si>
  <si>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</si>
  <si>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</si>
  <si>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</si>
  <si>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</si>
  <si>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</si>
  <si>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</si>
  <si>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</si>
  <si>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</si>
  <si>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</si>
  <si>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</si>
  <si>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</si>
  <si>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</si>
  <si>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</si>
  <si>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</si>
  <si>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</si>
  <si>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</si>
  <si>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</si>
  <si>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</si>
  <si>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</si>
  <si>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</si>
  <si>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</si>
  <si>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</si>
  <si>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</si>
  <si>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</si>
  <si>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</si>
  <si>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</si>
  <si>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</si>
  <si>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</si>
  <si>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</si>
  <si>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</si>
  <si>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</si>
  <si>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</si>
  <si>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</si>
  <si>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</si>
  <si>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</si>
  <si>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</si>
  <si>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</si>
  <si>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</si>
  <si>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</si>
  <si>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</si>
  <si>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</si>
  <si>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</si>
  <si>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</si>
  <si>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</si>
  <si>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</si>
  <si>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</si>
  <si>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</si>
  <si>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</si>
  <si>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</si>
  <si>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</si>
  <si>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</si>
  <si>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</si>
  <si>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</si>
  <si>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</si>
  <si>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</si>
  <si>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</si>
  <si>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</si>
  <si>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</si>
  <si>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</si>
  <si>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</si>
  <si>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</si>
  <si>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</si>
  <si>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</si>
  <si>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</si>
  <si>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</si>
  <si>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</si>
  <si>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</si>
  <si>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</si>
  <si>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</si>
  <si>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</si>
  <si>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</si>
  <si>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</si>
  <si>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</si>
  <si>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</si>
  <si>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</si>
  <si>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</si>
  <si>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</si>
  <si>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</si>
  <si>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</si>
  <si>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</si>
  <si>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</si>
  <si>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</si>
  <si>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</si>
  <si>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</si>
  <si>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</si>
  <si>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</si>
  <si>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</si>
  <si>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</si>
  <si>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</si>
  <si>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</si>
  <si>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</si>
  <si>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</si>
  <si>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</si>
  <si>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</si>
  <si>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</si>
  <si>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</si>
  <si>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</si>
  <si>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</si>
  <si>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</si>
  <si>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</si>
  <si>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</si>
  <si>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</si>
  <si>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</si>
  <si>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</si>
  <si>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</si>
  <si>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</si>
  <si>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</si>
  <si>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</si>
  <si>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</si>
  <si>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</si>
  <si>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</si>
  <si>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</si>
  <si>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</si>
  <si>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</si>
  <si>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</si>
  <si>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</si>
  <si>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</si>
  <si>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</si>
  <si>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</si>
  <si>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</si>
  <si>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</si>
  <si>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</si>
  <si>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</si>
  <si>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</si>
  <si>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</si>
  <si>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</si>
  <si>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</si>
  <si>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</si>
  <si>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</si>
  <si>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</si>
  <si>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</si>
  <si>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</si>
  <si>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</si>
  <si>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</si>
  <si>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</si>
  <si>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</si>
  <si>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</si>
  <si>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</si>
  <si>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</si>
  <si>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</si>
  <si>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</si>
  <si>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</si>
  <si>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</si>
  <si>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</si>
  <si>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</si>
  <si>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</si>
  <si>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</si>
  <si>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</si>
  <si>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</si>
  <si>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</si>
  <si>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</si>
  <si>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</si>
  <si>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</si>
  <si>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</si>
  <si>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</si>
  <si>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</si>
  <si>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</si>
  <si>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</si>
  <si>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</si>
  <si>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</si>
  <si>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</si>
  <si>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</si>
  <si>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</si>
  <si>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</si>
  <si>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</si>
  <si>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</si>
  <si>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</si>
  <si>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</si>
  <si>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</si>
  <si>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</si>
  <si>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</si>
  <si>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</si>
  <si>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</si>
  <si>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</si>
  <si>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</si>
  <si>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</si>
  <si>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</si>
  <si>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</si>
  <si>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</si>
  <si>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</si>
  <si>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</si>
  <si>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</si>
  <si>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</si>
  <si>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</si>
  <si>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</si>
  <si>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</si>
  <si>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</si>
  <si>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</si>
  <si>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</si>
  <si>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</si>
  <si>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</si>
  <si>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</si>
  <si>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</si>
  <si>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</si>
  <si>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</si>
  <si>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</si>
  <si>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</si>
  <si>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</si>
  <si>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</si>
  <si>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</si>
  <si>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</si>
  <si>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</si>
  <si>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</si>
  <si>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</si>
  <si>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</si>
  <si>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</si>
  <si>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</si>
  <si>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</si>
  <si>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</si>
  <si>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</si>
  <si>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</si>
  <si>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</si>
  <si>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</si>
  <si>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</si>
  <si>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</si>
  <si>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</si>
  <si>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</si>
  <si>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</si>
  <si>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</si>
  <si>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</si>
  <si>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</si>
  <si>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</si>
  <si>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</si>
  <si>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</si>
  <si>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</si>
  <si>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</si>
  <si>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</si>
  <si>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</si>
  <si>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</si>
  <si>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</si>
  <si>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</si>
  <si>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</si>
  <si>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</si>
  <si>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</si>
  <si>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</si>
  <si>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</si>
  <si>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</si>
  <si>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</si>
  <si>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</si>
  <si>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</si>
  <si>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</si>
  <si>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</si>
  <si>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</si>
  <si>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</si>
  <si>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</si>
  <si>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</si>
  <si>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</si>
  <si>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</si>
  <si>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</si>
  <si>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</si>
  <si>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</si>
  <si>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</si>
  <si>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</si>
  <si>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</si>
  <si>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</si>
  <si>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</si>
  <si>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</si>
  <si>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</si>
  <si>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</si>
  <si>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</si>
  <si>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</si>
  <si>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</si>
  <si>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</si>
  <si>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</si>
  <si>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</si>
  <si>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</si>
  <si>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</si>
  <si>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</si>
  <si>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</si>
  <si>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</si>
  <si>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</si>
  <si>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</si>
  <si>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</si>
  <si>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</si>
  <si>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</si>
  <si>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</si>
  <si>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</si>
  <si>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</si>
  <si>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</si>
  <si>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</si>
  <si>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</si>
  <si>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</si>
  <si>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</si>
  <si>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</si>
  <si>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</si>
  <si>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</si>
  <si>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</si>
  <si>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</si>
  <si>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</si>
  <si>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</si>
  <si>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</si>
  <si>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</si>
  <si>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</si>
  <si>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</si>
  <si>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</si>
  <si>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</si>
  <si>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</si>
  <si>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</si>
  <si>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</si>
  <si>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</si>
  <si>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</si>
  <si>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</si>
  <si>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</si>
  <si>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</si>
  <si>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</si>
  <si>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</si>
  <si>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</si>
  <si>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</si>
  <si>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</si>
  <si>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</si>
  <si>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</si>
  <si>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</si>
  <si>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</si>
  <si>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</si>
  <si>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</si>
  <si>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</si>
  <si>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</si>
  <si>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</si>
  <si>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</si>
  <si>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</si>
  <si>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</si>
  <si>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</si>
  <si>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</si>
  <si>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</si>
  <si>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</si>
  <si>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</si>
  <si>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</si>
  <si>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</si>
  <si>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</si>
  <si>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</si>
  <si>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</si>
  <si>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</si>
  <si>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</si>
  <si>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</si>
  <si>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</si>
  <si>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</si>
  <si>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</si>
  <si>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</si>
  <si>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</si>
  <si>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</si>
  <si>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</si>
  <si>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</si>
  <si>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</si>
  <si>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</si>
  <si>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</si>
  <si>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</si>
  <si>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</si>
  <si>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</si>
  <si>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</si>
  <si>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</si>
  <si>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</si>
  <si>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</si>
  <si>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</si>
  <si>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</si>
  <si>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</si>
  <si>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</si>
  <si>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</si>
  <si>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</si>
  <si>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</si>
  <si>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</si>
  <si>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</si>
  <si>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</si>
  <si>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</si>
  <si>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</si>
  <si>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</si>
  <si>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</si>
  <si>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</si>
  <si>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</si>
  <si>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</si>
  <si>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</si>
  <si>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</si>
  <si>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</si>
  <si>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</si>
  <si>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</si>
  <si>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</si>
  <si>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</si>
  <si>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</si>
  <si>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</si>
  <si>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</si>
  <si>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</si>
  <si>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</si>
  <si>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</si>
  <si>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</si>
  <si>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</si>
  <si>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</si>
  <si>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</si>
  <si>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</si>
  <si>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</si>
  <si>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</si>
  <si>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</si>
  <si>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</si>
  <si>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</si>
  <si>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</si>
  <si>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</si>
  <si>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</si>
  <si>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</si>
  <si>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</si>
  <si>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</si>
  <si>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</si>
  <si>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</si>
  <si>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</si>
  <si>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</si>
  <si>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</si>
  <si>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</si>
  <si>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</si>
  <si>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</si>
  <si>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</si>
  <si>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</si>
  <si>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</si>
  <si>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</si>
  <si>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</si>
  <si>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</si>
  <si>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</si>
  <si>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</si>
  <si>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</si>
  <si>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</si>
  <si>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</si>
  <si>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</si>
  <si>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</si>
  <si>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</si>
  <si>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</si>
  <si>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</si>
  <si>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</si>
  <si>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</si>
  <si>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</si>
  <si>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</si>
  <si>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</si>
  <si>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</si>
  <si>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</si>
  <si>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</si>
  <si>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</si>
  <si>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</si>
  <si>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</si>
  <si>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</si>
  <si>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</si>
  <si>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</si>
  <si>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</si>
  <si>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</si>
  <si>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</si>
  <si>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</si>
  <si>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</si>
  <si>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</si>
  <si>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</si>
  <si>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</si>
  <si>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</si>
  <si>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</si>
  <si>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</si>
  <si>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</si>
  <si>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</si>
  <si>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</si>
  <si>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</si>
  <si>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</si>
  <si>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</si>
  <si>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</si>
  <si>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</si>
  <si>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</si>
  <si>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</si>
  <si>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</si>
  <si>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</si>
  <si>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</si>
  <si>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</si>
  <si>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</si>
  <si>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</si>
  <si>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</si>
  <si>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</si>
  <si>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</si>
  <si>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</si>
  <si>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</si>
  <si>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</si>
  <si>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</si>
  <si>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</si>
  <si>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</si>
  <si>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</si>
  <si>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</si>
  <si>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</si>
  <si>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</si>
  <si>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</si>
  <si>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</si>
  <si>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</si>
  <si>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</si>
  <si>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</si>
  <si>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</si>
  <si>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</si>
  <si>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</si>
  <si>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</si>
  <si>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</si>
  <si>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</si>
  <si>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</si>
  <si>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</si>
  <si>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</si>
  <si>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</si>
  <si>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</si>
  <si>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</si>
  <si>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</si>
  <si>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</si>
  <si>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</si>
  <si>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</si>
  <si>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</si>
  <si>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</si>
  <si>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</si>
  <si>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</si>
  <si>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</si>
  <si>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</si>
  <si>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</si>
  <si>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</si>
  <si>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</si>
  <si>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</si>
  <si>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</si>
  <si>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</si>
  <si>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</si>
  <si>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</si>
  <si>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</si>
  <si>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</si>
  <si>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</si>
  <si>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</si>
  <si>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</si>
  <si>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</si>
  <si>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</si>
  <si>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</si>
  <si>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</si>
  <si>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</si>
  <si>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</si>
  <si>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</si>
  <si>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</si>
  <si>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</si>
  <si>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</si>
  <si>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</si>
  <si>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</si>
  <si>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</si>
  <si>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</si>
  <si>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</si>
  <si>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</si>
  <si>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</si>
  <si>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</si>
  <si>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</si>
  <si>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</si>
  <si>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</si>
  <si>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</si>
  <si>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</si>
  <si>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</si>
  <si>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</si>
  <si>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</si>
  <si>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</si>
  <si>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</si>
  <si>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</si>
  <si>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</si>
  <si>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</si>
  <si>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</si>
  <si>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</si>
  <si>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</si>
  <si>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</si>
  <si>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</si>
  <si>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</si>
  <si>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</si>
  <si>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</si>
  <si>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</si>
  <si>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</si>
  <si>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</si>
  <si>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</si>
  <si>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</si>
  <si>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</si>
  <si>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</si>
  <si>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</si>
  <si>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</si>
  <si>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</si>
  <si>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</si>
  <si>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</si>
  <si>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</si>
  <si>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</si>
  <si>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</si>
  <si>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</si>
  <si>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</si>
  <si>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</si>
  <si>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</si>
  <si>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</si>
  <si>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</si>
  <si>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</si>
  <si>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</si>
  <si>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</si>
  <si>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</si>
  <si>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</si>
  <si>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</si>
  <si>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</si>
  <si>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</si>
  <si>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</si>
  <si>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</si>
  <si>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</si>
  <si>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</si>
  <si>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</si>
  <si>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</si>
  <si>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</si>
  <si>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</si>
  <si>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</si>
  <si>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</si>
  <si>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</si>
  <si>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</si>
  <si>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</si>
  <si>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</si>
  <si>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</si>
  <si>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</si>
  <si>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</si>
  <si>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</si>
  <si>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</si>
  <si>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</si>
  <si>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</si>
  <si>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</si>
  <si>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</si>
  <si>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</si>
  <si>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</si>
  <si>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</si>
  <si>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</si>
  <si>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</si>
  <si>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</si>
  <si>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</si>
  <si>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</si>
  <si>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</si>
  <si>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</si>
  <si>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</si>
  <si>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</si>
  <si>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</si>
  <si>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</si>
  <si>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</si>
  <si>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</si>
  <si>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</si>
  <si>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</si>
  <si>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</si>
  <si>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</si>
  <si>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</si>
  <si>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</si>
  <si>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</si>
  <si>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</si>
  <si>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</si>
  <si>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</si>
  <si>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</si>
  <si>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</si>
  <si>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</si>
  <si>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</si>
  <si>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</si>
  <si>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</si>
  <si>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</si>
  <si>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</si>
  <si>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</si>
  <si>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</si>
  <si>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</si>
  <si>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</si>
  <si>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</si>
  <si>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</si>
  <si>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</si>
  <si>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</si>
  <si>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</si>
  <si>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</si>
  <si>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</si>
  <si>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</si>
  <si>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</si>
  <si>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</si>
  <si>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</si>
  <si>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</si>
  <si>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</si>
  <si>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</si>
  <si>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</si>
  <si>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</si>
  <si>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</si>
  <si>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</si>
  <si>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</si>
  <si>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</si>
  <si>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</si>
  <si>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</si>
  <si>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</si>
  <si>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</si>
  <si>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</si>
  <si>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</si>
  <si>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</si>
  <si>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</si>
  <si>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</si>
  <si>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</si>
  <si>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</si>
  <si>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</si>
  <si>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</si>
  <si>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</si>
  <si>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</si>
  <si>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</si>
  <si>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</si>
  <si>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</si>
  <si>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</si>
  <si>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</si>
  <si>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</si>
  <si>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</si>
  <si>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</si>
  <si>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</si>
  <si>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</si>
  <si>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</si>
  <si>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</si>
  <si>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</si>
  <si>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</si>
  <si>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</si>
  <si>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</si>
  <si>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</si>
  <si>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</si>
  <si>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</si>
  <si>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</si>
  <si>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</si>
  <si>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</si>
  <si>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</si>
  <si>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</si>
  <si>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</si>
  <si>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</si>
  <si>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</si>
  <si>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</si>
  <si>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</si>
  <si>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</si>
  <si>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</si>
  <si>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</si>
  <si>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</si>
  <si>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</si>
  <si>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</si>
  <si>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</si>
  <si>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</si>
  <si>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</si>
  <si>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</si>
  <si>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</si>
  <si>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</si>
  <si>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</si>
  <si>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</si>
  <si>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</si>
  <si>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</si>
  <si>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</si>
  <si>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</si>
  <si>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</si>
  <si>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</si>
  <si>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</si>
  <si>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</si>
  <si>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</si>
  <si>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</si>
  <si>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</si>
  <si>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</si>
  <si>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</si>
  <si>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</si>
  <si>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</si>
  <si>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</si>
  <si>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</si>
  <si>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</si>
  <si>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</si>
  <si>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</si>
  <si>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</si>
  <si>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</si>
  <si>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</si>
  <si>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</si>
  <si>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</si>
  <si>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</si>
  <si>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</si>
  <si>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</si>
  <si>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</si>
  <si>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</si>
  <si>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</si>
  <si>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</si>
  <si>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</si>
  <si>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</si>
  <si>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</si>
  <si>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</si>
  <si>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</si>
  <si>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</si>
  <si>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</si>
  <si>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</si>
  <si>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</si>
  <si>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</si>
  <si>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</si>
  <si>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</si>
  <si>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</si>
  <si>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</si>
  <si>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</si>
  <si>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</si>
  <si>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</si>
  <si>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</si>
  <si>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</si>
  <si>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</si>
  <si>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</si>
  <si>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</si>
  <si>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</si>
  <si>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</si>
  <si>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</si>
  <si>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</si>
  <si>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</si>
  <si>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</si>
  <si>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</si>
  <si>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</si>
  <si>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</si>
  <si>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</si>
  <si>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</si>
  <si>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</si>
  <si>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</si>
  <si>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</si>
  <si>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</si>
  <si>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</si>
  <si>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</si>
  <si>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</si>
  <si>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</si>
  <si>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</si>
  <si>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</si>
  <si>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</si>
  <si>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</si>
  <si>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</si>
  <si>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</si>
  <si>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</si>
  <si>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</si>
  <si>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</si>
  <si>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</si>
  <si>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</si>
  <si>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</si>
  <si>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</si>
  <si>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</si>
  <si>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</si>
  <si>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</si>
  <si>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</si>
  <si>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</si>
  <si>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</si>
  <si>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</si>
  <si>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</si>
  <si>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</si>
  <si>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</si>
  <si>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</si>
  <si>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</si>
  <si>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</si>
  <si>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</si>
  <si>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</si>
  <si>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</si>
  <si>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</si>
  <si>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</si>
  <si>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</si>
  <si>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</si>
  <si>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</si>
  <si>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</si>
  <si>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</si>
  <si>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</si>
  <si>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</si>
  <si>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</si>
  <si>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</si>
  <si>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</si>
  <si>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</si>
  <si>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</si>
  <si>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</si>
  <si>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</si>
  <si>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</si>
  <si>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</si>
  <si>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</si>
  <si>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</si>
  <si>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</si>
  <si>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</si>
  <si>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</si>
  <si>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</si>
  <si>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</si>
  <si>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</si>
  <si>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</si>
  <si>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</si>
  <si>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</si>
  <si>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</si>
  <si>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</si>
  <si>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</si>
  <si>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</si>
  <si>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</si>
  <si>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</si>
  <si>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</si>
  <si>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</si>
  <si>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</si>
  <si>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</si>
  <si>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</si>
  <si>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</si>
  <si>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</si>
  <si>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</si>
  <si>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</si>
  <si>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</si>
  <si>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</si>
  <si>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</si>
  <si>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</si>
  <si>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</si>
  <si>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</si>
  <si>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</si>
  <si>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</si>
  <si>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</si>
  <si>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</si>
  <si>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</si>
  <si>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</si>
  <si>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</si>
  <si>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</si>
  <si>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</si>
  <si>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</si>
  <si>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</si>
  <si>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</si>
  <si>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</si>
  <si>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</si>
  <si>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</si>
  <si>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</si>
  <si>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</si>
  <si>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</si>
  <si>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</si>
  <si>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</si>
  <si>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</si>
  <si>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</si>
  <si>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</si>
  <si>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</si>
  <si>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</si>
  <si>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</si>
  <si>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</si>
  <si>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</si>
  <si>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</si>
  <si>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</si>
  <si>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</si>
  <si>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</si>
  <si>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</si>
  <si>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</si>
  <si>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</si>
  <si>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</si>
  <si>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</si>
  <si>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</si>
  <si>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</si>
  <si>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</si>
  <si>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</si>
  <si>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</si>
  <si>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</si>
  <si>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</si>
  <si>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</si>
  <si>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</si>
  <si>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</si>
  <si>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</si>
  <si>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</si>
  <si>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</si>
  <si>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</si>
  <si>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</si>
  <si>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</si>
  <si>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</si>
  <si>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</si>
  <si>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</si>
  <si>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</si>
  <si>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</si>
  <si>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</si>
  <si>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</si>
  <si>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</si>
  <si>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</si>
  <si>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</si>
  <si>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</si>
  <si>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</si>
  <si>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</si>
  <si>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</si>
  <si>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</si>
  <si>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</si>
  <si>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</si>
  <si>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</si>
  <si>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</si>
  <si>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</si>
  <si>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</si>
  <si>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</si>
  <si>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</si>
  <si>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</si>
  <si>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</si>
  <si>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</si>
  <si>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</si>
  <si>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</si>
  <si>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</si>
  <si>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</si>
  <si>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</si>
  <si>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</si>
  <si>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</si>
  <si>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</si>
  <si>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</si>
  <si>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</si>
  <si>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</si>
  <si>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</si>
  <si>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</si>
  <si>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</si>
  <si>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</si>
  <si>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</si>
  <si>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</si>
  <si>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</si>
  <si>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</si>
  <si>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</si>
  <si>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</si>
  <si>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</si>
  <si>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</si>
  <si>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</si>
  <si>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</si>
  <si>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</si>
  <si>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</si>
  <si>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</si>
  <si>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</si>
  <si>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</si>
  <si>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</si>
  <si>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</si>
  <si>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</si>
  <si>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</si>
  <si>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</si>
  <si>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</si>
  <si>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</si>
  <si>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</si>
  <si>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</si>
  <si>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</si>
  <si>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</si>
  <si>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</si>
  <si>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</si>
  <si>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</si>
  <si>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</si>
  <si>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</si>
  <si>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</si>
  <si>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</si>
  <si>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</si>
  <si>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</si>
  <si>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</si>
  <si>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</si>
  <si>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</si>
  <si>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</si>
  <si>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</si>
  <si>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</si>
  <si>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</si>
  <si>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</si>
  <si>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</si>
  <si>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</si>
  <si>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</si>
  <si>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</si>
  <si>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</si>
  <si>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</si>
  <si>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</si>
  <si>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</si>
  <si>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</si>
  <si>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</si>
  <si>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</si>
  <si>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</si>
  <si>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</si>
  <si>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</si>
  <si>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</si>
  <si>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</si>
  <si>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</si>
  <si>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</si>
  <si>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</si>
  <si>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</si>
  <si>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</si>
  <si>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</si>
  <si>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</si>
  <si>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</si>
  <si>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</si>
  <si>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</si>
  <si>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</si>
  <si>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</si>
  <si>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</si>
  <si>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</si>
  <si>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</si>
  <si>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</si>
  <si>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</si>
  <si>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</si>
  <si>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</si>
  <si>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</si>
  <si>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</si>
  <si>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</si>
  <si>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</si>
  <si>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</si>
  <si>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</si>
  <si>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</si>
  <si>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</si>
  <si>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</si>
  <si>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</si>
  <si>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</si>
  <si>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</si>
  <si>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</si>
  <si>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</si>
  <si>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</si>
  <si>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</si>
  <si>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</si>
  <si>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</si>
  <si>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</si>
  <si>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</si>
  <si>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</si>
  <si>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</si>
  <si>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</si>
  <si>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</si>
  <si>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</si>
  <si>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</si>
  <si>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</si>
  <si>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</si>
  <si>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</si>
  <si>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</si>
  <si>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</si>
  <si>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</si>
  <si>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</si>
  <si>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</si>
  <si>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</si>
  <si>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</si>
  <si>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</si>
  <si>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</si>
  <si>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</si>
  <si>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</si>
  <si>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</si>
  <si>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</si>
  <si>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</si>
  <si>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</si>
  <si>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</si>
  <si>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</si>
  <si>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</si>
  <si>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</si>
  <si>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</si>
  <si>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</si>
  <si>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</si>
  <si>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</si>
  <si>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</si>
  <si>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</si>
  <si>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</si>
  <si>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</si>
  <si>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</si>
  <si>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</si>
  <si>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</si>
  <si>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</si>
  <si>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</si>
  <si>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</si>
  <si>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</si>
  <si>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</si>
  <si>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</si>
  <si>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</si>
  <si>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</si>
  <si>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</si>
  <si>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</si>
  <si>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</si>
  <si>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</si>
  <si>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</si>
  <si>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</si>
  <si>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</si>
  <si>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</si>
  <si>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</si>
  <si>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</si>
  <si>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</si>
  <si>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</si>
  <si>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</si>
  <si>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</si>
  <si>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</si>
  <si>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</si>
  <si>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</si>
  <si>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</si>
  <si>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</si>
  <si>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</si>
  <si>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</si>
  <si>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</si>
  <si>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</si>
  <si>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</si>
  <si>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</si>
  <si>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</si>
  <si>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</si>
  <si>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</si>
  <si>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</si>
  <si>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</si>
  <si>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</si>
  <si>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</si>
  <si>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</si>
  <si>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</si>
  <si>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</si>
  <si>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</si>
  <si>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</si>
  <si>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</si>
  <si>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</si>
  <si>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</si>
  <si>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</si>
  <si>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</si>
  <si>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</si>
  <si>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</si>
  <si>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</si>
  <si>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</si>
  <si>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</si>
  <si>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</si>
  <si>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</si>
  <si>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</si>
  <si>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</si>
  <si>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</si>
  <si>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</si>
  <si>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</si>
  <si>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</si>
  <si>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</si>
  <si>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</si>
  <si>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</si>
  <si>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</si>
  <si>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</si>
  <si>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</si>
  <si>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</si>
  <si>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</si>
  <si>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</si>
  <si>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</si>
  <si>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</si>
  <si>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</si>
  <si>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</si>
  <si>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</si>
  <si>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</si>
  <si>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</si>
  <si>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</si>
  <si>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</si>
  <si>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</si>
  <si>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</si>
  <si>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</si>
  <si>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</si>
  <si>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</si>
  <si>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</si>
  <si>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</si>
  <si>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</si>
  <si>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</si>
  <si>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</si>
  <si>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</si>
  <si>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</si>
  <si>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</si>
  <si>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</si>
  <si>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</si>
  <si>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</si>
  <si>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</si>
  <si>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</si>
  <si>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</si>
  <si>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</si>
  <si>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</si>
  <si>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</si>
  <si>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</si>
  <si>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</si>
  <si>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</si>
  <si>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</si>
  <si>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</si>
  <si>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</si>
  <si>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</si>
  <si>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</si>
  <si>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</si>
  <si>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</si>
  <si>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</si>
  <si>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</si>
  <si>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</si>
  <si>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</si>
  <si>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</si>
  <si>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</si>
  <si>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</si>
  <si>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</si>
  <si>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</si>
  <si>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</si>
  <si>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</si>
  <si>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</si>
  <si>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</si>
  <si>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</si>
  <si>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</si>
  <si>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</si>
  <si>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</si>
  <si>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</si>
  <si>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</si>
  <si>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</si>
  <si>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</si>
  <si>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</si>
  <si>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</si>
  <si>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</si>
  <si>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</si>
  <si>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</si>
  <si>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</si>
  <si>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</si>
  <si>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</si>
  <si>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</si>
  <si>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</si>
  <si>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</si>
  <si>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</si>
  <si>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</si>
  <si>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</si>
  <si>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</si>
  <si>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</si>
  <si>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</si>
  <si>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</si>
  <si>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</si>
  <si>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</si>
  <si>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</si>
  <si>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</si>
  <si>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</si>
  <si>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</si>
  <si>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</si>
  <si>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</si>
  <si>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</si>
  <si>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</si>
  <si>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</si>
  <si>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</si>
  <si>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</si>
  <si>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</si>
  <si>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</si>
  <si>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</si>
  <si>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</si>
  <si>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</si>
  <si>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</si>
  <si>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</si>
  <si>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</si>
  <si>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</si>
  <si>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</si>
  <si>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</si>
  <si>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</si>
  <si>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</si>
  <si>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</si>
  <si>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</si>
  <si>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</si>
  <si>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</si>
  <si>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</si>
  <si>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</si>
  <si>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</si>
  <si>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</si>
  <si>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</si>
  <si>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</si>
  <si>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</si>
  <si>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</si>
  <si>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</si>
  <si>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</si>
  <si>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</si>
  <si>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</si>
  <si>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</si>
  <si>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</si>
  <si>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</si>
  <si>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</si>
  <si>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</si>
  <si>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</si>
  <si>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</si>
  <si>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</si>
  <si>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</si>
  <si>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</si>
  <si>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</si>
  <si>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</si>
  <si>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</si>
  <si>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</si>
  <si>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</si>
  <si>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</si>
  <si>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</si>
  <si>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</si>
  <si>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</si>
  <si>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</si>
  <si>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</si>
  <si>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</si>
  <si>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</si>
  <si>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</si>
  <si>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</si>
  <si>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</si>
  <si>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</si>
  <si>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</si>
  <si>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</si>
  <si>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</si>
  <si>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</si>
  <si>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</si>
  <si>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</si>
  <si>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</si>
  <si>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</si>
  <si>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</si>
  <si>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</si>
  <si>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</si>
  <si>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</si>
  <si>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</si>
  <si>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</si>
  <si>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</si>
  <si>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</si>
  <si>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</si>
  <si>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</si>
  <si>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</si>
  <si>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</si>
  <si>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</si>
  <si>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</si>
  <si>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</si>
  <si>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</si>
  <si>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</si>
  <si>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</si>
  <si>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</si>
  <si>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</si>
  <si>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</si>
  <si>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</si>
  <si>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</si>
  <si>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</si>
  <si>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</si>
  <si>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</si>
  <si>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</si>
  <si>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</si>
  <si>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</si>
  <si>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</si>
  <si>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</si>
  <si>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</si>
  <si>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</si>
  <si>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</si>
  <si>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</si>
  <si>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</si>
  <si>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</si>
  <si>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</si>
  <si>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</si>
  <si>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</si>
  <si>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</si>
  <si>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</si>
  <si>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</si>
  <si>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</si>
  <si>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</si>
  <si>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</si>
  <si>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</si>
  <si>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</si>
  <si>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</si>
  <si>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</si>
  <si>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</si>
  <si>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</si>
  <si>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</si>
  <si>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</si>
  <si>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</si>
  <si>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</si>
  <si>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</si>
  <si>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</si>
  <si>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</si>
  <si>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</si>
  <si>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</si>
  <si>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</si>
  <si>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</si>
  <si>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</si>
  <si>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</si>
  <si>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</si>
  <si>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</si>
  <si>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</si>
  <si>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</si>
  <si>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</si>
  <si>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</si>
  <si>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</si>
  <si>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</si>
  <si>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</si>
  <si>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</si>
  <si>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</si>
  <si>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</si>
  <si>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</si>
  <si>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</si>
  <si>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</si>
  <si>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</si>
  <si>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</si>
  <si>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</si>
  <si>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</si>
  <si>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</si>
  <si>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</si>
  <si>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</si>
  <si>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</si>
  <si>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</si>
  <si>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</si>
  <si>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</si>
  <si>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</si>
  <si>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</si>
  <si>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</si>
  <si>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</si>
  <si>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</si>
  <si>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</si>
  <si>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</si>
  <si>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</si>
  <si>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</si>
  <si>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</si>
  <si>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</si>
  <si>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</si>
  <si>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</si>
  <si>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</si>
  <si>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</si>
  <si>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</si>
  <si>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</si>
  <si>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</si>
  <si>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</si>
  <si>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</si>
  <si>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</si>
  <si>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</si>
  <si>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</si>
  <si>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</si>
  <si>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</si>
  <si>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</si>
  <si>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</si>
  <si>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</si>
  <si>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</si>
  <si>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</si>
  <si>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</si>
  <si>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</si>
  <si>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</si>
  <si>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</si>
  <si>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</si>
  <si>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</si>
  <si>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</si>
  <si>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</si>
  <si>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</si>
  <si>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</si>
  <si>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</si>
  <si>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</si>
  <si>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</si>
  <si>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</si>
  <si>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</si>
  <si>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</si>
  <si>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</si>
  <si>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</si>
  <si>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</si>
  <si>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</si>
  <si>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</si>
  <si>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</si>
  <si>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</si>
  <si>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</si>
  <si>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</si>
  <si>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</si>
  <si>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</si>
  <si>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</si>
  <si>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</si>
  <si>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</si>
  <si>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</si>
  <si>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</si>
  <si>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</si>
  <si>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</si>
  <si>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</si>
  <si>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</si>
  <si>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</si>
  <si>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</si>
  <si>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</si>
  <si>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</si>
  <si>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</si>
  <si>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</si>
  <si>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</si>
  <si>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</si>
  <si>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</si>
  <si>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</si>
  <si>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</si>
  <si>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</si>
  <si>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</si>
  <si>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</si>
  <si>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</si>
  <si>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</si>
  <si>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</si>
  <si>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</si>
  <si>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</si>
  <si>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</si>
  <si>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</si>
  <si>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</si>
  <si>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</si>
  <si>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</si>
  <si>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</si>
  <si>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</si>
  <si>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</si>
  <si>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</si>
  <si>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</si>
  <si>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</si>
  <si>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</si>
  <si>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</si>
  <si>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</si>
  <si>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</si>
  <si>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</si>
  <si>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</si>
  <si>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</si>
  <si>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</si>
  <si>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</si>
  <si>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</si>
  <si>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</si>
  <si>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</si>
  <si>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</si>
  <si>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</si>
  <si>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</si>
  <si>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</si>
  <si>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</si>
  <si>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</si>
  <si>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</si>
  <si>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</si>
  <si>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</si>
  <si>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</si>
  <si>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</si>
  <si>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</si>
  <si>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</si>
  <si>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</si>
  <si>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</si>
  <si>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</si>
  <si>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</si>
  <si>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</si>
  <si>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</si>
  <si>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</si>
  <si>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</si>
  <si>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</si>
  <si>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</si>
  <si>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</si>
  <si>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</si>
  <si>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</si>
  <si>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</si>
  <si>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</si>
  <si>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</si>
  <si>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</si>
  <si>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</si>
  <si>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</si>
  <si>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</si>
  <si>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</si>
  <si>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</si>
  <si>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</si>
  <si>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</si>
  <si>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</si>
  <si>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</si>
  <si>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</si>
  <si>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</si>
  <si>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</si>
  <si>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</si>
  <si>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</si>
  <si>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</si>
  <si>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</si>
  <si>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</si>
  <si>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</si>
  <si>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</si>
  <si>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</si>
  <si>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</si>
  <si>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</si>
  <si>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</si>
  <si>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</si>
  <si>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</si>
  <si>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</si>
  <si>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</si>
  <si>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</si>
  <si>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</si>
  <si>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</si>
  <si>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</si>
  <si>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</si>
  <si>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</si>
  <si>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</si>
  <si>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</si>
  <si>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</si>
  <si>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</si>
  <si>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</si>
  <si>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</si>
  <si>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</si>
  <si>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</si>
  <si>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</si>
  <si>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</si>
  <si>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</si>
  <si>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</si>
  <si>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</si>
  <si>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</si>
  <si>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</si>
  <si>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</si>
  <si>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</si>
  <si>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</si>
  <si>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</si>
  <si>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</si>
  <si>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</si>
  <si>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</si>
  <si>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</si>
  <si>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</si>
  <si>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</si>
  <si>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</si>
  <si>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</si>
  <si>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</si>
  <si>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</si>
  <si>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</si>
  <si>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</si>
  <si>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</si>
  <si>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</si>
  <si>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</si>
  <si>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</si>
  <si>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</si>
  <si>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</si>
  <si>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</si>
  <si>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</si>
  <si>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</si>
  <si>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</si>
  <si>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</si>
  <si>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</si>
  <si>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</si>
  <si>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</si>
  <si>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</si>
  <si>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</si>
  <si>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</si>
  <si>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</si>
  <si>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</si>
  <si>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</si>
  <si>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</si>
  <si>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</si>
  <si>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</si>
  <si>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</si>
  <si>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</si>
  <si>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</si>
  <si>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</si>
  <si>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</si>
  <si>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</si>
  <si>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</si>
  <si>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</si>
  <si>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</si>
  <si>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</si>
  <si>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</si>
  <si>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</si>
  <si>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</si>
  <si>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</si>
  <si>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</si>
  <si>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</si>
  <si>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</si>
  <si>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</si>
  <si>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</si>
  <si>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</si>
  <si>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</si>
  <si>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</si>
  <si>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</si>
  <si>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</si>
  <si>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</si>
  <si>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</si>
  <si>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</si>
  <si>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</si>
  <si>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</si>
  <si>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</si>
  <si>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</si>
  <si>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</si>
  <si>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</si>
  <si>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</si>
  <si>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</si>
  <si>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</si>
  <si>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</si>
  <si>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</si>
  <si>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</si>
  <si>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</si>
  <si>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</si>
  <si>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</si>
  <si>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</si>
  <si>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</si>
  <si>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</si>
  <si>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</si>
  <si>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</si>
  <si>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</si>
  <si>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</si>
  <si>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</si>
  <si>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</si>
  <si>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</si>
  <si>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</si>
  <si>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</si>
  <si>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</si>
  <si>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</si>
  <si>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</si>
  <si>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</si>
  <si>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</si>
  <si>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</si>
  <si>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</si>
  <si>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</si>
  <si>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</si>
  <si>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</si>
  <si>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</si>
  <si>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</si>
  <si>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</si>
  <si>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</si>
  <si>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</si>
  <si>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</si>
  <si>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</si>
  <si>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</si>
  <si>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</si>
  <si>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</si>
  <si>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</si>
  <si>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</si>
  <si>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</si>
  <si>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</si>
  <si>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</si>
  <si>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</si>
  <si>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</si>
  <si>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</si>
  <si>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</si>
  <si>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</si>
  <si>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</si>
  <si>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</si>
  <si>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</si>
  <si>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</si>
  <si>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</si>
  <si>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</si>
  <si>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</si>
  <si>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</si>
  <si>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</si>
  <si>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</si>
  <si>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</si>
  <si>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</si>
  <si>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</si>
  <si>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</si>
  <si>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</si>
  <si>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</si>
  <si>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</si>
  <si>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</si>
  <si>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</si>
  <si>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</si>
  <si>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</si>
  <si>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</si>
  <si>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</si>
  <si>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</si>
  <si>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</si>
  <si>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</si>
  <si>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</si>
  <si>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</si>
  <si>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</si>
  <si>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</si>
  <si>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</si>
  <si>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</si>
  <si>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</si>
  <si>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</si>
  <si>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</si>
  <si>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</si>
  <si>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</si>
  <si>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</si>
  <si>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</si>
  <si>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</si>
  <si>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</si>
  <si>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</si>
  <si>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</si>
  <si>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</si>
  <si>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</si>
  <si>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</si>
  <si>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</si>
  <si>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</si>
  <si>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</si>
  <si>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</si>
  <si>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</si>
  <si>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</si>
  <si>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</si>
  <si>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</si>
  <si>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</si>
  <si>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</si>
  <si>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</si>
  <si>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</si>
  <si>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</si>
  <si>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</si>
  <si>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</si>
  <si>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</si>
  <si>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</si>
  <si>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</si>
  <si>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</si>
  <si>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</si>
  <si>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</si>
  <si>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</si>
  <si>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</si>
  <si>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</si>
  <si>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</si>
  <si>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</si>
  <si>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</si>
  <si>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</si>
  <si>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</si>
  <si>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</si>
  <si>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</si>
  <si>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</si>
  <si>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</si>
  <si>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</si>
  <si>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</si>
  <si>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</si>
  <si>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</si>
  <si>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</si>
  <si>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</si>
  <si>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</si>
  <si>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</si>
  <si>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</si>
  <si>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</si>
  <si>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</si>
  <si>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</si>
  <si>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</si>
  <si>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</si>
  <si>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</si>
  <si>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</si>
  <si>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</si>
  <si>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</si>
  <si>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</si>
  <si>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</si>
  <si>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</si>
  <si>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</si>
  <si>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</si>
  <si>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</si>
  <si>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</si>
  <si>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</si>
  <si>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</si>
  <si>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</si>
  <si>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</si>
  <si>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</si>
  <si>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</si>
  <si>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</si>
  <si>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</si>
  <si>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</si>
  <si>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</si>
  <si>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</si>
  <si>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</si>
  <si>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</si>
  <si>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</si>
  <si>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</si>
  <si>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</si>
  <si>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</si>
  <si>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</si>
  <si>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</si>
  <si>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</si>
  <si>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</si>
  <si>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</si>
  <si>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</si>
  <si>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</si>
  <si>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</si>
  <si>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</si>
  <si>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</si>
  <si>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</si>
  <si>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</si>
  <si>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</si>
  <si>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</si>
  <si>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</si>
  <si>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</si>
  <si>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</si>
  <si>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</si>
  <si>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</si>
  <si>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</si>
  <si>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</si>
  <si>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</si>
  <si>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</si>
  <si>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</si>
  <si>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</si>
  <si>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</si>
  <si>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</si>
  <si>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</si>
  <si>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</si>
  <si>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</si>
  <si>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</si>
  <si>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</si>
  <si>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</si>
  <si>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</si>
  <si>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</si>
  <si>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</si>
  <si>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</si>
  <si>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</si>
  <si>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</si>
  <si>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</si>
  <si>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</si>
  <si>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</si>
  <si>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</si>
  <si>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</si>
  <si>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</si>
  <si>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</si>
  <si>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</si>
  <si>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</si>
  <si>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</si>
  <si>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</si>
  <si>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</si>
  <si>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</si>
  <si>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</si>
  <si>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</si>
  <si>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</si>
  <si>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</si>
  <si>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</si>
  <si>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</si>
  <si>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</si>
  <si>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</si>
  <si>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</si>
  <si>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</si>
  <si>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</si>
  <si>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</si>
  <si>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</si>
  <si>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</si>
  <si>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</si>
  <si>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</si>
  <si>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</si>
  <si>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</si>
  <si>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</si>
  <si>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</si>
  <si>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</si>
  <si>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</si>
  <si>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</si>
  <si>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</si>
  <si>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</si>
  <si>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</si>
  <si>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</si>
  <si>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</si>
  <si>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</si>
  <si>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</si>
  <si>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</si>
  <si>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</si>
  <si>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</si>
  <si>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</si>
  <si>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</si>
  <si>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</si>
  <si>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</si>
  <si>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</si>
  <si>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</si>
  <si>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</si>
  <si>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</si>
  <si>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</si>
  <si>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</si>
  <si>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</si>
  <si>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</si>
  <si>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</si>
  <si>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</si>
  <si>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</si>
  <si>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</si>
  <si>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</si>
  <si>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</si>
  <si>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</si>
  <si>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</si>
  <si>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</si>
  <si>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</si>
  <si>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</si>
  <si>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</si>
  <si>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</si>
  <si>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</si>
  <si>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</si>
  <si>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</si>
  <si>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</si>
  <si>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</si>
  <si>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</si>
  <si>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</si>
  <si>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</si>
  <si>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</si>
  <si>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</si>
  <si>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</si>
  <si>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</si>
  <si>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</si>
  <si>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</si>
  <si>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</si>
  <si>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</si>
  <si>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</si>
  <si>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</si>
  <si>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</si>
  <si>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</si>
  <si>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</si>
  <si>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</si>
  <si>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</si>
  <si>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</si>
  <si>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</si>
  <si>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</si>
  <si>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</si>
  <si>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</si>
  <si>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</si>
  <si>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</si>
  <si>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</si>
  <si>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</si>
  <si>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</si>
  <si>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</si>
  <si>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</si>
  <si>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</si>
  <si>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</si>
  <si>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</si>
  <si>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</si>
  <si>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</si>
  <si>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</si>
  <si>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</si>
  <si>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</si>
  <si>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</si>
  <si>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</si>
  <si>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</si>
  <si>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</si>
  <si>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</si>
  <si>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</si>
  <si>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</si>
  <si>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</si>
  <si>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</si>
  <si>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</si>
  <si>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</si>
  <si>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</si>
  <si>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</si>
  <si>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</si>
  <si>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</si>
  <si>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</si>
  <si>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</si>
  <si>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</si>
  <si>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</si>
  <si>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</si>
  <si>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</si>
  <si>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</si>
  <si>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</si>
  <si>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</si>
  <si>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</si>
  <si>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</si>
  <si>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</si>
  <si>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</si>
  <si>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</si>
  <si>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</si>
  <si>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</si>
  <si>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</si>
  <si>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</si>
  <si>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</si>
  <si>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</si>
  <si>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</si>
  <si>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</si>
  <si>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</si>
  <si>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</si>
  <si>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</si>
  <si>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</si>
  <si>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</si>
  <si>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</si>
  <si>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</si>
  <si>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</si>
  <si>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</si>
  <si>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</si>
  <si>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</si>
  <si>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</si>
  <si>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</si>
  <si>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</si>
  <si>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</si>
  <si>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</si>
  <si>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</si>
  <si>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</si>
  <si>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</si>
  <si>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</si>
  <si>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</si>
  <si>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</si>
  <si>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</si>
  <si>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</si>
  <si>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</si>
  <si>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</si>
  <si>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</si>
  <si>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</si>
  <si>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</si>
  <si>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</si>
  <si>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</si>
  <si>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</si>
  <si>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</si>
  <si>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</si>
  <si>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</si>
  <si>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</si>
  <si>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</si>
  <si>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</si>
  <si>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</si>
  <si>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</si>
  <si>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</si>
  <si>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</si>
  <si>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</si>
  <si>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</si>
  <si>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</si>
  <si>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</si>
  <si>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</si>
  <si>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</si>
  <si>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</si>
  <si>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</si>
  <si>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</si>
  <si>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</si>
  <si>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</si>
  <si>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</si>
  <si>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</si>
  <si>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</si>
  <si>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</si>
  <si>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</si>
  <si>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</si>
  <si>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</si>
  <si>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</si>
  <si>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</si>
  <si>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</si>
  <si>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</si>
  <si>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</si>
  <si>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</si>
  <si>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</si>
  <si>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</si>
  <si>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</si>
  <si>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</si>
  <si>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</si>
  <si>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</si>
  <si>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</si>
  <si>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</si>
  <si>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</si>
  <si>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</si>
  <si>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</si>
  <si>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</si>
  <si>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</si>
  <si>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</si>
  <si>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</si>
  <si>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</si>
  <si>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</si>
  <si>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</si>
  <si>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</si>
  <si>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</si>
  <si>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</si>
  <si>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</si>
  <si>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</si>
  <si>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</si>
  <si>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</si>
  <si>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</si>
  <si>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</si>
  <si>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</si>
  <si>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</si>
  <si>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</si>
  <si>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</si>
  <si>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</si>
  <si>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</si>
  <si>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</si>
  <si>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</si>
  <si>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</si>
  <si>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</si>
  <si>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</si>
  <si>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</si>
  <si>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</si>
  <si>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</si>
  <si>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</si>
  <si>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</si>
  <si>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</si>
  <si>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</si>
  <si>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</si>
  <si>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</si>
  <si>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</si>
  <si>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</si>
  <si>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</si>
  <si>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</si>
  <si>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</si>
  <si>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</si>
  <si>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</si>
  <si>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</si>
  <si>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</si>
  <si>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</si>
  <si>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</si>
  <si>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</si>
  <si>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</si>
  <si>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</si>
  <si>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</si>
  <si>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</si>
  <si>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</si>
  <si>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</si>
  <si>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</si>
  <si>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</si>
  <si>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</si>
  <si>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</si>
  <si>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</si>
  <si>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</si>
  <si>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</si>
  <si>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</si>
  <si>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</si>
  <si>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</si>
  <si>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</si>
  <si>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</si>
  <si>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</si>
  <si>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</si>
  <si>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</si>
  <si>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</si>
  <si>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</si>
  <si>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</si>
  <si>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</si>
  <si>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</si>
  <si>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</si>
  <si>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</si>
  <si>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</si>
  <si>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</si>
  <si>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</si>
  <si>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</si>
  <si>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</si>
  <si>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</si>
  <si>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</si>
  <si>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</si>
  <si>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</si>
  <si>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</si>
  <si>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</si>
  <si>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</si>
  <si>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</si>
  <si>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</si>
  <si>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</si>
  <si>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</si>
  <si>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</si>
  <si>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</si>
  <si>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</si>
  <si>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</si>
  <si>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</si>
  <si>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</si>
  <si>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</si>
  <si>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</si>
  <si>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</si>
  <si>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</si>
  <si>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</si>
  <si>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</si>
  <si>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</si>
  <si>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</si>
  <si>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</si>
  <si>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</si>
  <si>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</si>
  <si>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</si>
  <si>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</si>
  <si>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</si>
  <si>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</si>
  <si>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</si>
  <si>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</si>
  <si>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</si>
  <si>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</si>
  <si>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</si>
  <si>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</si>
  <si>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</si>
  <si>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</si>
  <si>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</si>
  <si>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</si>
  <si>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</si>
  <si>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</si>
  <si>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</si>
  <si>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</si>
  <si>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</si>
  <si>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</si>
  <si>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</si>
  <si>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</si>
  <si>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</si>
  <si>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</si>
  <si>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</si>
  <si>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</si>
  <si>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</si>
  <si>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</si>
  <si>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</si>
  <si>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</si>
  <si>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</si>
  <si>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</si>
  <si>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</si>
  <si>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</si>
  <si>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</si>
  <si>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</si>
  <si>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</si>
  <si>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</si>
  <si>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</si>
  <si>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</si>
  <si>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</si>
  <si>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</si>
  <si>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</si>
  <si>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</si>
  <si>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</si>
  <si>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</si>
  <si>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</si>
  <si>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</si>
  <si>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</si>
  <si>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</si>
  <si>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</si>
  <si>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</si>
  <si>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</si>
  <si>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</si>
  <si>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</si>
  <si>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</si>
  <si>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</si>
  <si>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</si>
  <si>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</si>
  <si>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</si>
  <si>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</si>
  <si>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</si>
  <si>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</si>
  <si>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</si>
  <si>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</si>
  <si>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</si>
  <si>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</si>
  <si>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</si>
  <si>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</si>
  <si>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</si>
  <si>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</si>
  <si>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</si>
  <si>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</si>
  <si>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</si>
  <si>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</si>
  <si>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</si>
  <si>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</si>
  <si>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</si>
  <si>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</si>
  <si>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</si>
  <si>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</si>
  <si>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</si>
  <si>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</si>
  <si>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</si>
  <si>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</si>
  <si>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</si>
  <si>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</si>
  <si>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</si>
  <si>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</si>
  <si>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</si>
  <si>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</si>
  <si>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</si>
  <si>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</si>
  <si>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</si>
  <si>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</si>
  <si>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</si>
  <si>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</si>
  <si>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</si>
  <si>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</si>
  <si>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</si>
  <si>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</si>
  <si>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</si>
  <si>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</si>
  <si>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</si>
  <si>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</si>
  <si>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</si>
  <si>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</si>
  <si>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</si>
  <si>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</si>
  <si>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</si>
  <si>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</si>
  <si>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</si>
  <si>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</si>
  <si>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</si>
  <si>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</si>
  <si>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</si>
  <si>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</si>
  <si>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</si>
  <si>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</si>
  <si>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</si>
  <si>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</si>
  <si>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</si>
  <si>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</si>
  <si>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</si>
  <si>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</si>
  <si>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</si>
  <si>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</si>
  <si>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</si>
  <si>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</si>
  <si>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</si>
  <si>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</si>
  <si>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</si>
  <si>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</si>
  <si>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</si>
  <si>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</si>
  <si>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</si>
  <si>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</si>
  <si>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</si>
  <si>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</si>
  <si>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</si>
  <si>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</si>
  <si>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</si>
  <si>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</si>
  <si>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</si>
  <si>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</si>
  <si>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</si>
  <si>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</si>
  <si>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</si>
  <si>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</si>
  <si>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</si>
  <si>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</si>
  <si>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</si>
  <si>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</si>
  <si>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</si>
  <si>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</si>
  <si>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</si>
  <si>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</si>
  <si>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</si>
  <si>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</si>
  <si>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</si>
  <si>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</si>
  <si>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</si>
  <si>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</si>
  <si>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</si>
  <si>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</si>
  <si>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</si>
  <si>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</si>
  <si>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</si>
  <si>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</si>
  <si>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</si>
  <si>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</si>
  <si>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</si>
  <si>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</si>
  <si>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</si>
  <si>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</si>
  <si>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</si>
  <si>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</si>
  <si>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</si>
  <si>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</si>
  <si>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</si>
  <si>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</si>
  <si>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</si>
  <si>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</si>
  <si>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</si>
  <si>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</si>
  <si>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</si>
  <si>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</si>
  <si>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</si>
  <si>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</si>
  <si>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</si>
  <si>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</si>
  <si>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</si>
  <si>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</si>
  <si>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</si>
  <si>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</si>
  <si>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</si>
  <si>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</si>
  <si>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</si>
  <si>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</si>
  <si>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</si>
  <si>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</si>
  <si>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</si>
  <si>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</si>
  <si>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</si>
  <si>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</si>
  <si>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</si>
  <si>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</si>
  <si>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</si>
  <si>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</si>
  <si>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</si>
  <si>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</si>
  <si>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</si>
  <si>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</si>
  <si>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</si>
  <si>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</si>
  <si>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</si>
  <si>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</si>
  <si>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</si>
  <si>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</si>
  <si>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</si>
  <si>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</si>
  <si>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</si>
  <si>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</si>
  <si>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</si>
  <si>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</si>
  <si>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</si>
  <si>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</si>
  <si>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</si>
  <si>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</si>
  <si>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</si>
  <si>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</si>
  <si>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</si>
  <si>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</si>
  <si>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</si>
  <si>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</si>
  <si>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</si>
  <si>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</si>
  <si>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</si>
  <si>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</si>
  <si>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</si>
  <si>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</si>
  <si>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</si>
  <si>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</si>
  <si>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</si>
  <si>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</si>
  <si>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</si>
  <si>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</si>
  <si>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</si>
  <si>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</si>
  <si>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</si>
  <si>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</si>
  <si>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</si>
  <si>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</si>
  <si>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</si>
  <si>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</si>
  <si>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</si>
  <si>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</si>
  <si>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</si>
  <si>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</si>
  <si>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</si>
  <si>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</si>
  <si>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</si>
  <si>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</si>
  <si>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</si>
  <si>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</si>
  <si>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</si>
  <si>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</si>
  <si>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</si>
  <si>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</si>
  <si>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</si>
  <si>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</si>
  <si>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</si>
  <si>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</si>
  <si>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</si>
  <si>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</si>
  <si>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</si>
  <si>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</si>
  <si>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</si>
  <si>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</si>
  <si>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</si>
  <si>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</si>
  <si>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</si>
  <si>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</si>
  <si>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</si>
  <si>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</si>
  <si>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</si>
  <si>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</si>
  <si>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</si>
  <si>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</si>
  <si>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</si>
  <si>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</si>
  <si>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</si>
  <si>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</si>
  <si>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</si>
  <si>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</si>
  <si>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</si>
  <si>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</si>
  <si>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</si>
  <si>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</si>
  <si>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</si>
  <si>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</si>
  <si>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</si>
  <si>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</si>
  <si>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</si>
  <si>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</si>
  <si>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</si>
  <si>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</si>
  <si>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</si>
  <si>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</si>
  <si>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</si>
  <si>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</si>
  <si>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</si>
  <si>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</si>
  <si>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</si>
  <si>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</si>
  <si>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</si>
  <si>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</si>
  <si>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</si>
  <si>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</si>
  <si>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</si>
  <si>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</si>
  <si>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</si>
  <si>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</si>
  <si>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</si>
  <si>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</si>
  <si>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</si>
  <si>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</si>
  <si>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</si>
  <si>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</si>
  <si>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</si>
  <si>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</si>
  <si>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</si>
  <si>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</si>
  <si>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</si>
  <si>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</si>
  <si>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</si>
  <si>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</si>
  <si>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</si>
  <si>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</si>
  <si>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</si>
  <si>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</si>
  <si>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</si>
  <si>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</si>
  <si>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</si>
  <si>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</si>
  <si>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</si>
  <si>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</si>
  <si>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</si>
  <si>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</si>
  <si>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</si>
  <si>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</si>
  <si>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</si>
  <si>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</si>
  <si>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</si>
  <si>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</si>
  <si>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</si>
  <si>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</si>
  <si>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</si>
  <si>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</si>
  <si>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</si>
  <si>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</si>
  <si>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</si>
  <si>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</si>
  <si>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</si>
  <si>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</si>
  <si>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</si>
  <si>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</si>
  <si>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</si>
  <si>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</si>
  <si>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</si>
  <si>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</si>
  <si>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</si>
  <si>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</si>
  <si>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</si>
  <si>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</si>
  <si>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</si>
  <si>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</si>
  <si>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</si>
  <si>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</si>
  <si>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</si>
  <si>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</si>
  <si>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</si>
  <si>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</si>
  <si>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</si>
  <si>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</si>
  <si>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</si>
  <si>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</si>
  <si>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</si>
  <si>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</si>
  <si>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</si>
  <si>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</si>
  <si>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</si>
  <si>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</si>
  <si>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</si>
  <si>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</si>
  <si>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</si>
  <si>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</si>
  <si>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</si>
  <si>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</si>
  <si>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</si>
  <si>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</si>
  <si>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</si>
  <si>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</si>
  <si>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</si>
  <si>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</si>
  <si>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</si>
  <si>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</si>
  <si>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</si>
  <si>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</si>
  <si>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</si>
  <si>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</si>
  <si>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</si>
  <si>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</si>
  <si>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</si>
  <si>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</si>
  <si>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</si>
  <si>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</si>
  <si>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</si>
  <si>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</si>
  <si>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</si>
  <si>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</si>
  <si>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</si>
  <si>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</si>
  <si>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</si>
  <si>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</si>
  <si>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</si>
  <si>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</si>
  <si>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</si>
  <si>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</si>
  <si>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</si>
  <si>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</si>
  <si>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</si>
  <si>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</si>
  <si>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</si>
  <si>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</si>
  <si>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</si>
  <si>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</si>
  <si>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</si>
  <si>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</si>
  <si>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</si>
  <si>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</si>
  <si>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</si>
  <si>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</si>
  <si>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</si>
  <si>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</si>
  <si>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</si>
  <si>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</si>
  <si>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</si>
  <si>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</si>
  <si>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</si>
  <si>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</si>
  <si>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</si>
  <si>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</si>
  <si>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</si>
  <si>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</si>
  <si>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</si>
  <si>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</si>
  <si>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</si>
  <si>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</si>
  <si>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</si>
  <si>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</si>
  <si>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</si>
  <si>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</si>
  <si>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</si>
  <si>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</si>
  <si>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</si>
  <si>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</si>
  <si>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</si>
  <si>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</si>
  <si>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</si>
  <si>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</si>
  <si>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</si>
  <si>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</si>
  <si>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</si>
  <si>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</si>
  <si>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</si>
  <si>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</si>
  <si>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</si>
  <si>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</si>
  <si>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</si>
  <si>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</si>
  <si>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</si>
  <si>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</si>
  <si>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</si>
  <si>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</si>
  <si>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</si>
  <si>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</si>
  <si>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</si>
  <si>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</si>
  <si>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</si>
  <si>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</si>
  <si>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</si>
  <si>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</si>
  <si>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</si>
  <si>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</si>
  <si>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</si>
  <si>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</si>
  <si>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</si>
  <si>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</si>
  <si>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</si>
  <si>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</si>
  <si>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</si>
  <si>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</si>
  <si>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</si>
  <si>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</si>
  <si>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</si>
  <si>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</si>
  <si>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</si>
  <si>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</si>
  <si>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</si>
  <si>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</si>
  <si>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</si>
  <si>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</si>
  <si>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</si>
  <si>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</si>
  <si>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</si>
  <si>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</si>
  <si>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</si>
  <si>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</si>
  <si>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</si>
  <si>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</si>
  <si>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</si>
  <si>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</si>
  <si>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</si>
  <si>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</si>
  <si>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</si>
  <si>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</si>
  <si>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</si>
  <si>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</si>
  <si>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</si>
  <si>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</si>
  <si>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</si>
  <si>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</si>
  <si>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</si>
  <si>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</si>
  <si>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</si>
  <si>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</si>
  <si>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</si>
  <si>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</si>
  <si>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</si>
  <si>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</si>
  <si>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</si>
  <si>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</si>
  <si>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</si>
  <si>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</si>
  <si>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</si>
  <si>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</si>
  <si>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</si>
  <si>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</si>
  <si>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</si>
  <si>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</si>
  <si>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</si>
  <si>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</si>
  <si>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</si>
  <si>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</si>
  <si>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</si>
  <si>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</si>
  <si>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</si>
  <si>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</si>
  <si>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</si>
  <si>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</si>
  <si>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</si>
  <si>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</si>
  <si>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</si>
  <si>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</si>
  <si>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</si>
  <si>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</si>
  <si>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</si>
  <si>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</si>
  <si>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</si>
  <si>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</si>
  <si>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</si>
  <si>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</si>
  <si>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</si>
  <si>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</si>
  <si>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</si>
  <si>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</si>
  <si>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</si>
  <si>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</si>
  <si>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</si>
  <si>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</si>
  <si>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</si>
  <si>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</si>
  <si>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</si>
  <si>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</si>
  <si>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</si>
  <si>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</si>
  <si>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</si>
  <si>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</si>
  <si>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</si>
  <si>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</si>
  <si>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</si>
  <si>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</si>
  <si>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</si>
  <si>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</si>
  <si>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</si>
  <si>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</si>
  <si>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</si>
  <si>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</si>
  <si>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</si>
  <si>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</si>
  <si>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</si>
  <si>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</si>
  <si>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</si>
  <si>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</si>
  <si>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</si>
  <si>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</si>
  <si>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</si>
  <si>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</si>
  <si>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</si>
  <si>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</si>
  <si>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</si>
  <si>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</si>
  <si>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</si>
  <si>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</si>
  <si>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</si>
  <si>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</si>
  <si>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</si>
  <si>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</si>
  <si>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</si>
  <si>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</si>
  <si>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</si>
  <si>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</si>
  <si>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</si>
  <si>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</si>
  <si>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</si>
  <si>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</si>
  <si>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</si>
  <si>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</si>
  <si>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</si>
  <si>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</si>
  <si>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</si>
  <si>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</si>
  <si>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</si>
  <si>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</si>
  <si>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</si>
  <si>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</si>
  <si>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</si>
  <si>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</si>
  <si>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</si>
  <si>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</si>
  <si>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</si>
  <si>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</si>
  <si>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</si>
  <si>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</si>
  <si>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</si>
  <si>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</si>
  <si>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</si>
  <si>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</si>
  <si>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</si>
  <si>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</si>
  <si>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</si>
  <si>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</si>
  <si>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</si>
  <si>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</si>
  <si>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</si>
  <si>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</si>
  <si>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</si>
  <si>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</si>
  <si>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</si>
  <si>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</si>
  <si>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</si>
  <si>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</si>
  <si>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</si>
  <si>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</si>
  <si>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</si>
  <si>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</si>
  <si>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</si>
  <si>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</si>
  <si>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</si>
  <si>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</si>
  <si>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</si>
  <si>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</si>
  <si>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</si>
  <si>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</si>
  <si>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</si>
  <si>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</si>
  <si>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</si>
  <si>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</si>
  <si>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</si>
  <si>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</si>
  <si>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</si>
  <si>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</si>
  <si>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</si>
  <si>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</si>
  <si>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</si>
  <si>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</si>
  <si>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</si>
  <si>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</si>
  <si>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</si>
  <si>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</si>
  <si>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</si>
  <si>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</si>
  <si>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</si>
  <si>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</si>
  <si>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</si>
  <si>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</si>
  <si>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</si>
  <si>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</si>
  <si>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</si>
  <si>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</si>
  <si>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</si>
  <si>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</si>
  <si>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</si>
  <si>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</si>
  <si>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</si>
  <si>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</si>
  <si>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</si>
  <si>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</si>
  <si>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</si>
  <si>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</si>
  <si>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</si>
  <si>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</si>
  <si>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</si>
  <si>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</si>
  <si>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</si>
  <si>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</si>
  <si>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</si>
  <si>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</si>
  <si>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</si>
  <si>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</si>
  <si>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</si>
  <si>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</si>
  <si>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</si>
  <si>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</si>
  <si>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</si>
  <si>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</si>
  <si>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</si>
  <si>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</si>
  <si>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</si>
  <si>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</si>
  <si>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</si>
  <si>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</si>
  <si>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</si>
  <si>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</si>
  <si>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</si>
  <si>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</si>
  <si>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</si>
  <si>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</si>
  <si>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</si>
  <si>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</si>
  <si>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</si>
  <si>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</si>
  <si>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</si>
  <si>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</si>
  <si>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</si>
  <si>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</si>
  <si>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</si>
  <si>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</si>
  <si>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</si>
  <si>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</si>
  <si>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</si>
  <si>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</si>
  <si>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</si>
  <si>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</si>
  <si>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</si>
  <si>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</si>
  <si>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</si>
  <si>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</si>
  <si>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</si>
  <si>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</si>
  <si>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</si>
  <si>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</si>
  <si>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</si>
  <si>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</si>
  <si>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</si>
  <si>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</si>
  <si>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</si>
  <si>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</si>
  <si>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</si>
  <si>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</si>
  <si>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</si>
  <si>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</si>
  <si>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</si>
  <si>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</si>
  <si>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</si>
  <si>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</si>
  <si>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</si>
  <si>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</si>
  <si>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</si>
  <si>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</si>
  <si>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</si>
  <si>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</si>
  <si>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</si>
  <si>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</si>
  <si>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</si>
  <si>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</si>
  <si>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</si>
  <si>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</si>
  <si>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</si>
  <si>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</si>
  <si>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</si>
  <si>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</si>
  <si>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</si>
  <si>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</si>
  <si>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</si>
  <si>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</si>
  <si>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</si>
  <si>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</si>
  <si>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</si>
  <si>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</si>
  <si>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</si>
  <si>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</si>
  <si>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</si>
  <si>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</si>
  <si>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</si>
  <si>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</si>
  <si>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</si>
  <si>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</si>
  <si>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</si>
  <si>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</si>
  <si>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</si>
  <si>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</si>
  <si>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</si>
  <si>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</si>
  <si>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</si>
  <si>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</si>
  <si>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</si>
  <si>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</si>
  <si>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</si>
  <si>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</si>
  <si>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</si>
  <si>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</si>
  <si>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</si>
  <si>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</si>
  <si>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</si>
  <si>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</si>
  <si>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</si>
  <si>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</si>
  <si>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</si>
  <si>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</si>
  <si>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</si>
  <si>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</si>
  <si>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</si>
  <si>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</si>
  <si>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</si>
  <si>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</si>
  <si>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</si>
  <si>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</si>
  <si>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</si>
  <si>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</si>
  <si>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</si>
  <si>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</si>
  <si>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</si>
  <si>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</si>
  <si>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</si>
  <si>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</si>
  <si>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</si>
  <si>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</si>
  <si>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</si>
  <si>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</si>
  <si>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</si>
  <si>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</si>
  <si>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</si>
  <si>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</si>
  <si>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</si>
  <si>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</si>
  <si>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</si>
  <si>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</si>
  <si>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</si>
  <si>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</si>
  <si>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</si>
  <si>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</si>
  <si>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</si>
  <si>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</si>
  <si>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</si>
  <si>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</si>
  <si>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</si>
  <si>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</si>
  <si>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</si>
  <si>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</si>
  <si>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</si>
  <si>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</si>
  <si>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</si>
  <si>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</si>
  <si>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</si>
  <si>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</si>
  <si>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</si>
  <si>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</si>
  <si>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</si>
  <si>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</si>
  <si>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</si>
  <si>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</si>
  <si>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</si>
  <si>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</si>
  <si>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</si>
  <si>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</si>
  <si>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</si>
  <si>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</si>
  <si>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</si>
  <si>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</si>
  <si>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</si>
  <si>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</si>
  <si>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</si>
  <si>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</si>
  <si>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</si>
  <si>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</si>
  <si>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</si>
  <si>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</si>
  <si>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</si>
  <si>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</si>
  <si>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</si>
  <si>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</si>
  <si>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</si>
  <si>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</si>
  <si>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</si>
  <si>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</si>
  <si>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</si>
  <si>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</si>
  <si>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</si>
  <si>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</si>
  <si>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</si>
  <si>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</si>
  <si>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</si>
  <si>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</si>
  <si>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</si>
  <si>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</si>
  <si>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</si>
  <si>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</si>
  <si>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</si>
  <si>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</si>
  <si>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</si>
  <si>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</si>
  <si>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</si>
  <si>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</si>
  <si>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</si>
  <si>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</si>
  <si>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</si>
  <si>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</si>
  <si>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</si>
  <si>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</si>
  <si>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</si>
  <si>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</si>
  <si>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</si>
  <si>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</si>
  <si>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</si>
  <si>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</si>
  <si>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</si>
  <si>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</si>
  <si>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</si>
  <si>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</si>
  <si>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</si>
  <si>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</si>
  <si>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</si>
  <si>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</si>
  <si>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</si>
  <si>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</si>
  <si>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</si>
  <si>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</si>
  <si>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</si>
  <si>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</si>
  <si>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</si>
  <si>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</si>
  <si>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</si>
  <si>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</si>
  <si>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</si>
  <si>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</si>
  <si>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</si>
  <si>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</si>
  <si>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</si>
  <si>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</si>
  <si>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</si>
  <si>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</si>
  <si>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</si>
  <si>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</si>
  <si>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</si>
  <si>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</si>
  <si>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</si>
  <si>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</si>
  <si>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</si>
  <si>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</si>
  <si>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</si>
  <si>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</si>
  <si>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</si>
  <si>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</si>
  <si>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</si>
  <si>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</si>
  <si>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</si>
  <si>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</si>
  <si>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</si>
  <si>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</si>
  <si>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</si>
  <si>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</si>
  <si>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</si>
  <si>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</si>
  <si>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</si>
  <si>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</si>
  <si>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</si>
  <si>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</si>
  <si>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</si>
  <si>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</si>
  <si>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</si>
  <si>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</si>
  <si>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</si>
  <si>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</si>
  <si>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</si>
  <si>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</si>
  <si>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</si>
  <si>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</si>
  <si>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</si>
  <si>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</si>
  <si>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</si>
  <si>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</si>
  <si>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</si>
  <si>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</si>
  <si>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</si>
  <si>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</si>
  <si>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</si>
  <si>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</si>
  <si>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</si>
  <si>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</si>
  <si>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</si>
  <si>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</si>
  <si>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</si>
  <si>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</si>
  <si>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</si>
  <si>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</si>
  <si>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</si>
  <si>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</si>
  <si>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</si>
  <si>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</si>
  <si>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</si>
  <si>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</si>
  <si>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</si>
  <si>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</si>
  <si>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</si>
  <si>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</si>
  <si>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</si>
  <si>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</si>
  <si>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</si>
  <si>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</si>
  <si>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</si>
  <si>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</si>
  <si>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</si>
  <si>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</si>
  <si>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</si>
  <si>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</si>
  <si>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</si>
  <si>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</si>
  <si>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</si>
  <si>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</si>
  <si>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</si>
  <si>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</si>
  <si>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</si>
  <si>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</si>
  <si>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</si>
  <si>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</si>
  <si>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</si>
  <si>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</si>
  <si>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</si>
  <si>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</si>
  <si>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</si>
  <si>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</si>
  <si>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</si>
  <si>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</si>
  <si>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</si>
  <si>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</si>
  <si>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</si>
  <si>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</si>
  <si>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</si>
  <si>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</si>
  <si>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</si>
  <si>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</si>
  <si>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</si>
  <si>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</si>
  <si>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</si>
  <si>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</si>
  <si>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</si>
  <si>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</si>
  <si>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</si>
  <si>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</si>
  <si>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</si>
  <si>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</si>
  <si>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</si>
  <si>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</si>
  <si>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</si>
  <si>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</si>
  <si>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</si>
  <si>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</si>
  <si>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</si>
  <si>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</si>
  <si>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</si>
  <si>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</si>
  <si>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</si>
  <si>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</si>
  <si>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</si>
  <si>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</si>
  <si>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</si>
  <si>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</si>
  <si>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</si>
  <si>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</si>
  <si>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</si>
  <si>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</si>
  <si>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</si>
  <si>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</si>
  <si>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</si>
  <si>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</si>
  <si>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</si>
  <si>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</si>
  <si>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</si>
  <si>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</si>
  <si>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</si>
  <si>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</si>
  <si>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</si>
  <si>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</si>
  <si>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</si>
  <si>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</si>
  <si>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</si>
  <si>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</si>
  <si>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</si>
  <si>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</si>
  <si>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</si>
  <si>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</si>
  <si>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</si>
  <si>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</si>
  <si>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</si>
  <si>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</si>
  <si>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</si>
  <si>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</si>
  <si>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</si>
  <si>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</si>
  <si>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</si>
  <si>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</si>
  <si>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</si>
  <si>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</si>
  <si>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</si>
  <si>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</si>
  <si>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</si>
  <si>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</si>
  <si>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</si>
  <si>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</si>
  <si>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</si>
  <si>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</si>
  <si>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</si>
  <si>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</si>
  <si>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</si>
  <si>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</si>
  <si>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</si>
  <si>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</si>
  <si>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</si>
  <si>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</si>
  <si>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</si>
  <si>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</si>
  <si>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</si>
  <si>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</si>
  <si>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</si>
  <si>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</si>
  <si>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</si>
  <si>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</si>
  <si>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</si>
  <si>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</si>
  <si>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</si>
  <si>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</si>
  <si>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</si>
  <si>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</si>
  <si>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</si>
  <si>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</si>
  <si>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</si>
  <si>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</si>
  <si>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</si>
  <si>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</si>
  <si>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</si>
  <si>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</si>
  <si>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</si>
  <si>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</si>
  <si>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</si>
  <si>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</si>
  <si>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</si>
  <si>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</si>
  <si>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</si>
  <si>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</si>
  <si>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</si>
  <si>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</si>
  <si>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</si>
  <si>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</si>
  <si>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</si>
  <si>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</si>
  <si>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</si>
  <si>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</si>
  <si>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</si>
  <si>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</si>
  <si>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</si>
  <si>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</si>
  <si>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</si>
  <si>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</si>
  <si>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</si>
  <si>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</si>
  <si>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</si>
  <si>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</si>
  <si>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</si>
  <si>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</si>
  <si>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</si>
  <si>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</si>
  <si>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</si>
  <si>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</si>
  <si>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</si>
  <si>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</si>
  <si>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</si>
  <si>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</si>
  <si>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</si>
  <si>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</si>
  <si>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</si>
  <si>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</si>
  <si>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</si>
  <si>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</si>
  <si>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</si>
  <si>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</si>
  <si>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</si>
  <si>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</si>
  <si>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</si>
  <si>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</si>
  <si>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</si>
  <si>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</si>
  <si>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</si>
  <si>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</si>
  <si>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</si>
  <si>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</si>
  <si>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</si>
  <si>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</si>
  <si>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</si>
  <si>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</si>
  <si>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</si>
  <si>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</si>
  <si>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</si>
  <si>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</si>
  <si>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</si>
  <si>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</si>
  <si>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</si>
  <si>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</si>
  <si>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</si>
  <si>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</si>
  <si>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</si>
  <si>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</si>
  <si>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</si>
  <si>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</si>
  <si>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</si>
  <si>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</si>
  <si>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</si>
  <si>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</si>
  <si>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</si>
  <si>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</si>
  <si>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</si>
  <si>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</si>
  <si>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</si>
  <si>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</si>
  <si>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</si>
  <si>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</si>
  <si>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</si>
  <si>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</si>
  <si>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</si>
  <si>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</si>
  <si>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</si>
  <si>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</si>
  <si>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</si>
  <si>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</si>
  <si>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</si>
  <si>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</si>
  <si>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</si>
  <si>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</si>
  <si>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</si>
  <si>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</si>
  <si>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</si>
  <si>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</si>
  <si>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</si>
  <si>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</si>
  <si>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</si>
  <si>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</si>
  <si>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</si>
  <si>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</si>
  <si>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</si>
  <si>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</si>
  <si>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</si>
  <si>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</si>
  <si>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</si>
  <si>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</si>
  <si>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</si>
  <si>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</si>
  <si>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</si>
  <si>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</si>
  <si>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</si>
  <si>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</si>
  <si>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</si>
  <si>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</si>
  <si>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</si>
  <si>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</si>
  <si>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</si>
  <si>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</si>
  <si>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</si>
  <si>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</si>
  <si>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</si>
  <si>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</si>
  <si>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</si>
  <si>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</si>
  <si>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</si>
  <si>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</si>
  <si>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</si>
  <si>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</si>
  <si>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</si>
  <si>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</si>
  <si>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</si>
  <si>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</si>
  <si>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</si>
  <si>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</si>
  <si>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</si>
  <si>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</si>
  <si>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</si>
  <si>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</si>
  <si>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</si>
  <si>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</si>
  <si>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</si>
  <si>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</si>
  <si>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</si>
  <si>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</si>
  <si>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</si>
  <si>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</si>
  <si>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</si>
  <si>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</si>
  <si>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</si>
  <si>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</si>
  <si>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</si>
  <si>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</si>
  <si>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</si>
  <si>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</si>
  <si>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</si>
  <si>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</si>
  <si>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</si>
  <si>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</si>
  <si>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</si>
  <si>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</si>
  <si>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</si>
  <si>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</si>
  <si>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</si>
  <si>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</si>
  <si>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</si>
  <si>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</si>
  <si>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</si>
  <si>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</si>
  <si>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</si>
  <si>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</si>
  <si>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</si>
  <si>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</si>
  <si>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</si>
  <si>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</si>
  <si>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</si>
  <si>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</si>
  <si>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</si>
  <si>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</si>
  <si>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</si>
  <si>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</si>
  <si>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</si>
  <si>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</si>
  <si>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</si>
  <si>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</si>
  <si>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</si>
  <si>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</si>
  <si>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</si>
  <si>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</si>
  <si>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</si>
  <si>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</si>
  <si>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</si>
  <si>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</si>
  <si>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</si>
  <si>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</si>
  <si>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</si>
  <si>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</si>
  <si>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</si>
  <si>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</si>
  <si>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</si>
  <si>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</si>
  <si>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</si>
  <si>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</si>
  <si>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</si>
  <si>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</si>
  <si>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</si>
  <si>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</si>
  <si>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</si>
  <si>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</si>
  <si>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</si>
  <si>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</si>
  <si>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</si>
  <si>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</si>
  <si>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</si>
  <si>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</si>
  <si>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</si>
  <si>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</si>
  <si>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</si>
  <si>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</si>
  <si>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</si>
  <si>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</si>
  <si>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</si>
  <si>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</si>
  <si>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</si>
  <si>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</si>
  <si>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</si>
  <si>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</si>
  <si>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</si>
  <si>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</si>
  <si>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</si>
  <si>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</si>
  <si>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</si>
  <si>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</si>
  <si>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</si>
  <si>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</si>
  <si>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</si>
  <si>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</si>
  <si>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</si>
  <si>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</si>
  <si>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</si>
  <si>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</si>
  <si>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</si>
  <si>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</si>
  <si>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</si>
  <si>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</si>
  <si>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</si>
  <si>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</si>
  <si>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</si>
  <si>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</si>
  <si>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</si>
  <si>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</si>
  <si>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</si>
  <si>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</si>
  <si>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</si>
  <si>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</si>
  <si>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</si>
  <si>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</si>
  <si>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</si>
  <si>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</si>
  <si>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</si>
  <si>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</si>
  <si>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</si>
  <si>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</si>
  <si>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</si>
  <si>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</si>
  <si>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</si>
  <si>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</si>
  <si>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</si>
  <si>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</si>
  <si>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</si>
  <si>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</si>
  <si>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</si>
  <si>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</si>
  <si>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</si>
  <si>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</si>
  <si>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</si>
  <si>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</si>
  <si>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</si>
  <si>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</si>
  <si>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</si>
  <si>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</si>
  <si>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</si>
  <si>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</si>
  <si>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</si>
  <si>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</si>
  <si>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</si>
  <si>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</si>
  <si>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</si>
  <si>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</si>
  <si>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</si>
  <si>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</si>
  <si>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</si>
  <si>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</si>
  <si>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</si>
  <si>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</si>
  <si>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</si>
  <si>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</si>
  <si>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</si>
  <si>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</si>
  <si>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</si>
  <si>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</si>
  <si>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</si>
  <si>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</si>
  <si>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</si>
  <si>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</si>
  <si>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</si>
  <si>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</si>
  <si>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</si>
  <si>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</si>
  <si>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</si>
  <si>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</si>
  <si>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</si>
  <si>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</si>
  <si>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</si>
  <si>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</si>
  <si>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</si>
  <si>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</si>
  <si>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</si>
  <si>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</si>
  <si>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</si>
  <si>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</si>
  <si>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</si>
  <si>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</si>
  <si>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</si>
  <si>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</si>
  <si>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</si>
  <si>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</si>
  <si>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</si>
  <si>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</si>
  <si>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</si>
  <si>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</si>
  <si>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</si>
  <si>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</si>
  <si>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</si>
  <si>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</si>
  <si>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</si>
  <si>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</si>
  <si>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</si>
  <si>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</si>
  <si>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</si>
  <si>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</si>
  <si>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</si>
  <si>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</si>
  <si>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</si>
  <si>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</si>
  <si>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</si>
  <si>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</si>
  <si>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</si>
  <si>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</si>
  <si>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</si>
  <si>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</si>
  <si>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</si>
  <si>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</si>
  <si>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</si>
  <si>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</si>
  <si>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</si>
  <si>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</si>
  <si>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</si>
  <si>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</si>
  <si>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</si>
  <si>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</si>
  <si>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</si>
  <si>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</si>
  <si>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</si>
  <si>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</si>
  <si>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</si>
  <si>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</si>
  <si>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</si>
  <si>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</si>
  <si>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</si>
  <si>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</si>
  <si>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</si>
  <si>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</si>
  <si>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</si>
  <si>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</si>
  <si>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</si>
  <si>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</si>
  <si>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</si>
  <si>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</si>
  <si>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</si>
  <si>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</si>
  <si>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</si>
  <si>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</si>
  <si>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</si>
  <si>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</si>
  <si>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</si>
  <si>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</si>
  <si>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</si>
  <si>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</si>
  <si>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</si>
  <si>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</si>
  <si>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</si>
  <si>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</si>
  <si>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</si>
  <si>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</si>
  <si>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</si>
  <si>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</si>
  <si>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</si>
  <si>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</si>
  <si>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</si>
  <si>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</si>
  <si>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</si>
  <si>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</si>
  <si>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</si>
  <si>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</si>
  <si>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</si>
  <si>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</si>
  <si>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</si>
  <si>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</si>
  <si>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</si>
  <si>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</si>
  <si>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</si>
  <si>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</si>
  <si>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</si>
  <si>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</si>
  <si>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</si>
  <si>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</si>
  <si>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</si>
  <si>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</si>
  <si>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</si>
  <si>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</si>
  <si>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</si>
  <si>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</si>
  <si>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</si>
  <si>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</si>
  <si>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</si>
  <si>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</si>
  <si>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</si>
  <si>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</si>
  <si>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</si>
  <si>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</si>
  <si>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</si>
  <si>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</si>
  <si>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</si>
  <si>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</si>
  <si>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</si>
  <si>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</si>
  <si>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</si>
  <si>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</si>
  <si>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</si>
  <si>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</si>
  <si>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</si>
  <si>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</si>
  <si>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</si>
  <si>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</si>
  <si>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</si>
  <si>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</si>
  <si>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</si>
  <si>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</si>
  <si>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</si>
  <si>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</si>
  <si>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</si>
  <si>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</si>
  <si>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</si>
  <si>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</si>
  <si>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</si>
  <si>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</si>
  <si>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</si>
  <si>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</si>
  <si>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</si>
  <si>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</si>
  <si>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</si>
  <si>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</si>
  <si>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</si>
  <si>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</si>
  <si>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</si>
  <si>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</si>
  <si>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</si>
  <si>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</si>
  <si>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</si>
  <si>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</si>
  <si>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</si>
  <si>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</si>
  <si>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</si>
  <si>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</si>
  <si>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</si>
  <si>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</si>
  <si>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</si>
  <si>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</si>
  <si>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</si>
  <si>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</si>
  <si>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</si>
  <si>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</si>
  <si>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</si>
  <si>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</si>
  <si>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</si>
  <si>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</si>
  <si>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</si>
  <si>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</si>
  <si>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</si>
  <si>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</si>
  <si>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</si>
  <si>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</si>
  <si>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</si>
  <si>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</si>
  <si>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</si>
  <si>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</si>
  <si>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</si>
  <si>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</si>
  <si>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</si>
  <si>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</si>
  <si>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</si>
  <si>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</si>
  <si>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</si>
  <si>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</si>
  <si>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</si>
  <si>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</si>
  <si>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</si>
  <si>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</si>
  <si>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</si>
  <si>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</si>
  <si>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</si>
  <si>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</si>
  <si>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</si>
  <si>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</si>
  <si>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</si>
  <si>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</si>
  <si>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</si>
  <si>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</si>
  <si>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</si>
  <si>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</si>
  <si>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</si>
  <si>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</si>
  <si>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</si>
  <si>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</si>
  <si>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</si>
  <si>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</si>
  <si>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</si>
  <si>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</si>
  <si>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</si>
  <si>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</si>
  <si>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</si>
  <si>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</si>
  <si>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</si>
  <si>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</si>
  <si>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</si>
  <si>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</si>
  <si>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</si>
  <si>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</si>
  <si>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</si>
  <si>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</si>
  <si>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</si>
  <si>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</si>
  <si>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</si>
  <si>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</si>
  <si>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</si>
  <si>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</si>
  <si>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</si>
  <si>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</si>
  <si>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</si>
  <si>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</si>
  <si>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</si>
  <si>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</si>
  <si>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</si>
  <si>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</si>
  <si>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</si>
  <si>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</si>
  <si>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</si>
  <si>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</si>
  <si>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</si>
  <si>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</si>
  <si>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</si>
  <si>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</si>
  <si>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</si>
  <si>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</si>
  <si>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</si>
  <si>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</si>
  <si>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</si>
  <si>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</si>
  <si>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</si>
  <si>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</si>
  <si>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</si>
  <si>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</si>
  <si>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</si>
  <si>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</si>
  <si>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</si>
  <si>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</si>
  <si>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</si>
  <si>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</si>
  <si>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</si>
  <si>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</si>
  <si>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</si>
  <si>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</si>
  <si>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</si>
  <si>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</si>
  <si>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</si>
  <si>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</si>
  <si>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</si>
  <si>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</si>
  <si>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</si>
  <si>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</si>
  <si>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</si>
  <si>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</si>
  <si>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</si>
  <si>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</si>
  <si>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</si>
  <si>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</si>
  <si>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</si>
  <si>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</si>
  <si>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</si>
  <si>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</si>
  <si>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</si>
  <si>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</si>
  <si>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</si>
  <si>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</si>
  <si>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</si>
  <si>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</si>
  <si>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</si>
  <si>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</si>
  <si>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</si>
  <si>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</si>
  <si>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</si>
  <si>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</si>
  <si>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</si>
  <si>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</si>
  <si>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</si>
  <si>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</si>
  <si>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</si>
  <si>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</si>
  <si>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</si>
  <si>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</si>
  <si>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</si>
  <si>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</si>
  <si>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</si>
  <si>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</si>
  <si>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</si>
  <si>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</si>
  <si>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</si>
  <si>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</si>
  <si>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</si>
  <si>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</si>
  <si>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</si>
  <si>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</si>
  <si>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</si>
  <si>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</si>
  <si>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</si>
  <si>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</si>
  <si>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</si>
  <si>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</si>
  <si>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</si>
  <si>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</si>
  <si>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</si>
  <si>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</si>
  <si>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</si>
  <si>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</si>
  <si>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</si>
  <si>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</si>
  <si>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</si>
  <si>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</si>
  <si>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</si>
  <si>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</si>
  <si>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</si>
  <si>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</si>
  <si>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</si>
  <si>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</si>
  <si>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</si>
  <si>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</si>
  <si>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</si>
  <si>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</si>
  <si>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</si>
  <si>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</si>
  <si>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</si>
  <si>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</si>
  <si>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</si>
  <si>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</si>
  <si>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</si>
  <si>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</si>
  <si>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</si>
  <si>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</si>
  <si>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</si>
  <si>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</si>
  <si>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</si>
  <si>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</si>
  <si>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</si>
  <si>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</si>
  <si>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</si>
  <si>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</si>
  <si>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</si>
  <si>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</si>
  <si>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</si>
  <si>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</si>
  <si>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</si>
  <si>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</si>
  <si>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</si>
  <si>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</si>
  <si>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</si>
  <si>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</si>
  <si>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</si>
  <si>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</si>
  <si>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</si>
  <si>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</si>
  <si>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</si>
  <si>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</si>
  <si>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</si>
  <si>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</si>
  <si>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</si>
  <si>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</si>
  <si>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</si>
  <si>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</si>
  <si>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</si>
  <si>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</si>
  <si>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</si>
  <si>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</si>
  <si>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</si>
  <si>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</si>
  <si>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</si>
  <si>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</si>
  <si>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</si>
  <si>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</si>
  <si>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</si>
  <si>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</si>
  <si>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</si>
  <si>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</si>
  <si>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</si>
  <si>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</si>
  <si>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</si>
  <si>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</si>
  <si>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</si>
  <si>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</si>
  <si>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</si>
  <si>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</si>
  <si>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</si>
  <si>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</si>
  <si>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</si>
  <si>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</si>
  <si>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</si>
  <si>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</si>
  <si>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</si>
  <si>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</si>
  <si>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</si>
  <si>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</si>
  <si>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</si>
  <si>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</si>
  <si>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</si>
  <si>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</si>
  <si>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</si>
  <si>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</si>
  <si>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</si>
  <si>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</si>
  <si>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</si>
  <si>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</si>
  <si>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</si>
  <si>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</si>
  <si>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</si>
  <si>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</si>
  <si>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</si>
  <si>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</si>
  <si>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</si>
  <si>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</si>
  <si>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</si>
  <si>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</si>
  <si>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</si>
  <si>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</si>
  <si>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</si>
  <si>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</si>
  <si>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</si>
  <si>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</si>
  <si>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</si>
  <si>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</si>
  <si>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</si>
  <si>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</si>
  <si>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</si>
  <si>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</si>
  <si>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</si>
  <si>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</si>
  <si>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</si>
  <si>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</si>
  <si>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</si>
  <si>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</si>
  <si>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</si>
  <si>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</si>
  <si>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</si>
  <si>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</si>
  <si>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</si>
  <si>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</si>
  <si>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</si>
  <si>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</si>
  <si>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</si>
  <si>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</si>
  <si>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</si>
  <si>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</si>
  <si>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</si>
  <si>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</si>
  <si>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</si>
  <si>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</si>
  <si>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</si>
  <si>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</si>
  <si>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</si>
  <si>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</si>
  <si>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</si>
  <si>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</si>
  <si>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</si>
  <si>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</si>
  <si>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</si>
  <si>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</si>
  <si>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</si>
  <si>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</si>
  <si>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</si>
  <si>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</si>
  <si>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</si>
  <si>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</si>
  <si>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</si>
  <si>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</si>
  <si>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</si>
  <si>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</si>
  <si>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</si>
  <si>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</si>
  <si>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</si>
  <si>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</si>
  <si>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</si>
  <si>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</si>
  <si>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</si>
  <si>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</si>
  <si>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</si>
  <si>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</si>
  <si>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</si>
  <si>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</si>
  <si>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</si>
  <si>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</si>
  <si>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</si>
  <si>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</si>
  <si>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</si>
  <si>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</si>
  <si>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</si>
  <si>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</si>
  <si>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</si>
  <si>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</si>
  <si>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</si>
  <si>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</si>
  <si>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</si>
  <si>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</si>
  <si>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</si>
  <si>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</si>
  <si>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</si>
  <si>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</si>
  <si>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</si>
  <si>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</si>
  <si>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</si>
  <si>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</si>
  <si>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</si>
  <si>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</si>
  <si>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</si>
  <si>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</si>
  <si>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</si>
  <si>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</si>
  <si>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</si>
  <si>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</si>
  <si>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</si>
  <si>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</si>
  <si>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</si>
  <si>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</si>
  <si>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</si>
  <si>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</si>
  <si>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</si>
  <si>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</si>
  <si>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</si>
  <si>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</si>
  <si>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</si>
  <si>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</si>
  <si>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</si>
  <si>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</si>
  <si>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</si>
  <si>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</si>
  <si>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</si>
  <si>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</si>
  <si>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</si>
  <si>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</si>
  <si>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</si>
  <si>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</si>
  <si>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</si>
  <si>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</si>
  <si>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</si>
  <si>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</si>
  <si>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</si>
  <si>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</si>
  <si>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</si>
  <si>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</si>
  <si>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</si>
  <si>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</si>
  <si>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</si>
  <si>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</si>
  <si>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</si>
  <si>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</si>
  <si>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</si>
  <si>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</si>
  <si>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</si>
  <si>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</si>
  <si>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</si>
  <si>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</si>
  <si>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</si>
  <si>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</si>
  <si>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</si>
  <si>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</si>
  <si>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</si>
  <si>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</si>
  <si>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</si>
  <si>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</si>
  <si>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</si>
  <si>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</si>
  <si>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</si>
  <si>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</si>
  <si>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</si>
  <si>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</si>
  <si>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</si>
  <si>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</si>
  <si>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</si>
  <si>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</si>
  <si>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</si>
  <si>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</si>
  <si>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</si>
  <si>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</si>
  <si>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</si>
  <si>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</si>
  <si>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</si>
  <si>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</si>
  <si>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</si>
  <si>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</si>
  <si>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</si>
  <si>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</si>
  <si>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</si>
  <si>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</si>
  <si>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</si>
  <si>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</si>
  <si>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</si>
  <si>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</si>
  <si>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</si>
  <si>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</si>
  <si>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</si>
  <si>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</si>
  <si>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</si>
  <si>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</si>
  <si>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</si>
  <si>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</si>
  <si>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</si>
  <si>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</si>
  <si>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</si>
  <si>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</si>
  <si>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</si>
  <si>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</si>
  <si>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</si>
  <si>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</si>
  <si>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</si>
  <si>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</si>
  <si>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</si>
  <si>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</si>
  <si>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</si>
  <si>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</si>
  <si>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</si>
  <si>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</si>
  <si>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</si>
  <si>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</si>
  <si>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</si>
  <si>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</si>
  <si>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</si>
  <si>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</si>
  <si>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</si>
  <si>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</si>
  <si>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</si>
  <si>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</si>
  <si>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</si>
  <si>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</si>
  <si>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</si>
  <si>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</si>
  <si>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</si>
  <si>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</si>
  <si>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</si>
  <si>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</si>
  <si>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</si>
  <si>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</si>
  <si>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</si>
  <si>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</si>
  <si>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</si>
  <si>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</si>
  <si>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</si>
  <si>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</si>
  <si>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</si>
  <si>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</si>
  <si>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</si>
  <si>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</si>
  <si>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</si>
  <si>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</si>
  <si>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</si>
  <si>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</si>
  <si>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</si>
  <si>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</si>
  <si>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</si>
  <si>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</si>
  <si>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</si>
  <si>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</si>
  <si>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</si>
  <si>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</si>
  <si>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</si>
  <si>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</si>
  <si>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</si>
  <si>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</si>
  <si>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</si>
  <si>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</si>
  <si>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</si>
  <si>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</si>
  <si>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</si>
  <si>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</si>
  <si>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</si>
  <si>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</si>
  <si>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</si>
  <si>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</si>
  <si>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</si>
  <si>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</si>
  <si>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</si>
  <si>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</si>
  <si>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</si>
  <si>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</si>
  <si>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</si>
  <si>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</si>
  <si>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</si>
  <si>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</si>
  <si>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</si>
  <si>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</si>
  <si>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</si>
  <si>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</si>
  <si>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</si>
  <si>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</si>
  <si>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</si>
  <si>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</si>
  <si>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</si>
  <si>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</si>
  <si>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</si>
  <si>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</si>
  <si>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</si>
  <si>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</si>
  <si>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</si>
  <si>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</si>
  <si>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</si>
  <si>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</si>
  <si>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</si>
  <si>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</si>
  <si>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</si>
  <si>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</si>
  <si>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</si>
  <si>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</si>
  <si>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</si>
  <si>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</si>
  <si>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</si>
  <si>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</si>
  <si>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</si>
  <si>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</si>
  <si>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</si>
  <si>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</si>
  <si>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</si>
  <si>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</si>
  <si>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</si>
  <si>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</si>
  <si>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</si>
  <si>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</si>
  <si>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</si>
  <si>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</si>
  <si>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</si>
  <si>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</si>
  <si>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</si>
  <si>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</si>
  <si>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</si>
  <si>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</si>
  <si>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</si>
  <si>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</si>
  <si>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</si>
  <si>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</si>
  <si>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</si>
  <si>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</si>
  <si>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</si>
  <si>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</si>
  <si>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</si>
  <si>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</si>
  <si>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</si>
  <si>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</si>
  <si>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</si>
  <si>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</si>
  <si>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</si>
  <si>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</si>
  <si>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</si>
  <si>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</si>
  <si>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</si>
  <si>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</si>
  <si>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</si>
  <si>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</si>
  <si>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</si>
  <si>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</si>
  <si>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</si>
  <si>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</si>
  <si>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</si>
  <si>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</si>
  <si>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</si>
  <si>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</si>
  <si>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</si>
  <si>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</si>
  <si>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</si>
  <si>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</si>
  <si>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</si>
  <si>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</si>
  <si>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</si>
  <si>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</si>
  <si>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</si>
  <si>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</si>
  <si>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</si>
  <si>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</si>
  <si>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</si>
  <si>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</si>
  <si>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</si>
  <si>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</si>
  <si>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</si>
  <si>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</si>
  <si>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</si>
  <si>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</si>
  <si>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</si>
  <si>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</si>
  <si>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</si>
  <si>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</si>
  <si>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</si>
  <si>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</si>
  <si>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</si>
  <si>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</si>
  <si>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</si>
  <si>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</si>
  <si>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</si>
  <si>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</si>
  <si>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</si>
  <si>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</si>
  <si>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</si>
  <si>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</si>
  <si>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</si>
  <si>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</si>
  <si>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</si>
  <si>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</si>
  <si>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</si>
  <si>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</si>
  <si>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</si>
  <si>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</si>
  <si>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</si>
  <si>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</si>
  <si>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</si>
  <si>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</si>
  <si>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</si>
  <si>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</si>
  <si>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</si>
  <si>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</si>
  <si>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</si>
  <si>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</si>
  <si>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</si>
  <si>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</si>
  <si>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</si>
  <si>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</si>
  <si>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</si>
  <si>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</si>
  <si>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</si>
  <si>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</si>
  <si>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</si>
  <si>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</si>
  <si>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</si>
  <si>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</si>
  <si>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</si>
  <si>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</si>
  <si>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</si>
  <si>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</si>
  <si>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</si>
  <si>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</si>
  <si>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</si>
  <si>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</si>
  <si>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</si>
  <si>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</si>
  <si>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</si>
  <si>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</si>
  <si>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</si>
  <si>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</si>
  <si>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</si>
  <si>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</si>
  <si>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</si>
  <si>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</si>
  <si>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</si>
  <si>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</si>
  <si>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</si>
  <si>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</si>
  <si>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</si>
  <si>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</si>
  <si>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</si>
  <si>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</si>
  <si>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</si>
  <si>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</si>
  <si>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</si>
  <si>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</si>
  <si>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</si>
  <si>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</si>
  <si>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</si>
  <si>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</si>
  <si>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</si>
  <si>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</si>
  <si>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</si>
  <si>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</si>
  <si>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</si>
  <si>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</si>
  <si>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</si>
  <si>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</si>
  <si>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</si>
  <si>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</si>
  <si>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</si>
  <si>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</si>
  <si>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</si>
  <si>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</si>
  <si>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</si>
  <si>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</si>
  <si>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</si>
  <si>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</si>
  <si>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</si>
  <si>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</si>
  <si>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</si>
  <si>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</si>
  <si>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</si>
  <si>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</si>
  <si>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</si>
  <si>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</si>
  <si>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</si>
  <si>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</si>
  <si>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</si>
  <si>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</si>
  <si>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</si>
  <si>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</si>
  <si>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</si>
  <si>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</si>
  <si>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</si>
  <si>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</si>
  <si>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</si>
  <si>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</si>
  <si>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</si>
  <si>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</si>
  <si>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</si>
  <si>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</si>
  <si>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</si>
  <si>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</si>
  <si>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</si>
  <si>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</si>
  <si>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</si>
  <si>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</si>
  <si>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</si>
  <si>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</si>
  <si>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</si>
  <si>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</si>
  <si>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</si>
  <si>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</si>
  <si>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</si>
  <si>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</si>
  <si>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</si>
  <si>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</si>
  <si>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</si>
  <si>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</si>
  <si>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</si>
  <si>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</si>
  <si>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</si>
  <si>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</si>
  <si>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</si>
  <si>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</si>
  <si>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</si>
  <si>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</si>
  <si>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</si>
  <si>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</si>
  <si>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</si>
  <si>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</si>
  <si>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</si>
  <si>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</si>
  <si>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</si>
  <si>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</si>
  <si>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</si>
  <si>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</si>
  <si>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</si>
  <si>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</si>
  <si>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</si>
  <si>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</si>
  <si>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</si>
  <si>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</si>
  <si>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</si>
  <si>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</si>
  <si>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</si>
  <si>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</si>
  <si>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</si>
  <si>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</si>
  <si>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</si>
  <si>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</si>
  <si>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</si>
  <si>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</si>
  <si>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</si>
  <si>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</si>
  <si>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</si>
  <si>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</si>
  <si>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</si>
  <si>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</si>
  <si>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</si>
  <si>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</si>
  <si>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</si>
  <si>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</si>
  <si>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</si>
  <si>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</si>
  <si>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</si>
  <si>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</si>
  <si>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</si>
  <si>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</si>
  <si>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</si>
  <si>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</si>
  <si>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</si>
  <si>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</si>
  <si>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</si>
  <si>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</si>
  <si>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</si>
  <si>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</si>
  <si>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</si>
  <si>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</si>
  <si>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</si>
  <si>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</si>
  <si>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</si>
  <si>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</si>
  <si>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</si>
  <si>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</si>
  <si>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</si>
  <si>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</si>
  <si>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</si>
  <si>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</si>
  <si>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</si>
  <si>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</si>
  <si>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</si>
  <si>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</si>
  <si>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</si>
  <si>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</si>
  <si>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</si>
  <si>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</si>
  <si>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</si>
  <si>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</si>
  <si>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</si>
  <si>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</si>
  <si>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</si>
  <si>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</si>
  <si>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</si>
  <si>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</si>
  <si>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</si>
  <si>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</si>
  <si>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</si>
  <si>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</si>
  <si>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</si>
  <si>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</si>
  <si>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</si>
  <si>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</si>
  <si>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</si>
  <si>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</si>
  <si>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</si>
  <si>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</si>
  <si>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</si>
  <si>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</si>
  <si>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</si>
  <si>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</si>
  <si>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</si>
  <si>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</si>
  <si>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</si>
  <si>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</si>
  <si>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</si>
  <si>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</si>
  <si>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</si>
  <si>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</si>
  <si>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</si>
  <si>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</si>
  <si>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</si>
  <si>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</si>
  <si>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</si>
  <si>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</si>
  <si>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</si>
  <si>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</si>
  <si>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</si>
  <si>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</si>
  <si>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</si>
  <si>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</si>
  <si>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</si>
  <si>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</si>
  <si>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</si>
  <si>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</si>
  <si>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</si>
  <si>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</si>
  <si>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</si>
  <si>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</si>
  <si>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</si>
  <si>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</si>
  <si>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</si>
  <si>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</si>
  <si>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</si>
  <si>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</si>
  <si>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</si>
  <si>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</si>
  <si>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</si>
  <si>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</si>
  <si>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</si>
  <si>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</si>
  <si>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</si>
  <si>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</si>
  <si>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</si>
  <si>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</si>
  <si>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</si>
  <si>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</si>
  <si>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</si>
  <si>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</si>
  <si>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</si>
  <si>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</si>
  <si>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</si>
  <si>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</si>
  <si>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</si>
  <si>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</si>
  <si>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</si>
  <si>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</si>
  <si>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</si>
  <si>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</si>
  <si>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</si>
  <si>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</si>
  <si>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</si>
  <si>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</si>
  <si>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</si>
  <si>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</si>
  <si>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</si>
  <si>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</si>
  <si>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</si>
  <si>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</si>
  <si>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</si>
  <si>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</si>
  <si>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</si>
  <si>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</si>
  <si>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</si>
  <si>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</si>
  <si>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</si>
  <si>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</si>
  <si>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</si>
  <si>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</si>
  <si>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</si>
  <si>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</si>
  <si>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</si>
  <si>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</si>
  <si>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</si>
  <si>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</si>
  <si>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</si>
  <si>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</si>
  <si>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</si>
  <si>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</si>
  <si>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</si>
  <si>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</si>
  <si>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</si>
  <si>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</si>
  <si>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</si>
  <si>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</si>
  <si>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</si>
  <si>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</si>
  <si>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</si>
  <si>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</si>
  <si>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</si>
  <si>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</si>
  <si>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</si>
  <si>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</si>
  <si>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</si>
  <si>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</si>
  <si>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</si>
  <si>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</si>
  <si>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</si>
  <si>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</si>
  <si>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</si>
  <si>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</si>
  <si>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</si>
  <si>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</si>
  <si>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</si>
  <si>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</si>
  <si>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</si>
  <si>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</si>
  <si>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</si>
  <si>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</si>
  <si>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</si>
  <si>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</si>
  <si>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</si>
  <si>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</si>
  <si>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</si>
  <si>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</si>
  <si>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</si>
  <si>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</si>
  <si>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</si>
  <si>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</si>
  <si>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</si>
  <si>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</si>
  <si>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</si>
  <si>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</si>
  <si>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</si>
  <si>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</si>
  <si>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</si>
  <si>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</si>
  <si>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</si>
  <si>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</si>
  <si>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</si>
  <si>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</si>
  <si>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</si>
  <si>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</si>
  <si>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</si>
  <si>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</si>
  <si>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</si>
  <si>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</si>
  <si>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</si>
  <si>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</si>
  <si>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</si>
  <si>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</si>
  <si>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</si>
  <si>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</si>
  <si>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</si>
  <si>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</si>
  <si>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</si>
  <si>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</si>
  <si>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</si>
  <si>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</si>
  <si>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</si>
  <si>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</si>
  <si>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</si>
  <si>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</si>
  <si>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</si>
  <si>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</si>
  <si>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</si>
  <si>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</si>
  <si>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</si>
  <si>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</si>
  <si>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</si>
  <si>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</si>
  <si>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</si>
  <si>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</si>
  <si>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</si>
  <si>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</si>
  <si>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</si>
  <si>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</si>
  <si>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</si>
  <si>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</si>
  <si>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</si>
  <si>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</si>
  <si>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</si>
  <si>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</si>
  <si>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</si>
  <si>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</si>
  <si>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</si>
  <si>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</si>
  <si>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</si>
  <si>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</si>
  <si>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</si>
  <si>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</si>
  <si>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</si>
  <si>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</si>
  <si>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</si>
  <si>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</si>
  <si>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</si>
  <si>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</si>
  <si>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</si>
  <si>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</si>
  <si>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</si>
  <si>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</si>
  <si>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</si>
  <si>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</si>
  <si>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</si>
  <si>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</si>
  <si>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</si>
  <si>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</si>
  <si>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</si>
  <si>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</si>
  <si>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</si>
  <si>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</si>
  <si>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</si>
  <si>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</si>
  <si>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</si>
  <si>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</si>
  <si>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</si>
  <si>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</si>
  <si>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</si>
  <si>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</si>
  <si>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</si>
  <si>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</si>
  <si>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</si>
  <si>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</si>
  <si>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</si>
  <si>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</si>
  <si>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</si>
  <si>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</si>
  <si>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</si>
  <si>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</si>
  <si>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</si>
  <si>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</si>
  <si>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</si>
  <si>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</si>
  <si>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</si>
  <si>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</si>
  <si>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</si>
  <si>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</si>
  <si>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</si>
  <si>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</si>
  <si>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</si>
  <si>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</si>
  <si>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</si>
  <si>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</si>
  <si>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</si>
  <si>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</si>
  <si>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</si>
  <si>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</si>
  <si>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</si>
  <si>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</si>
  <si>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</si>
  <si>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</si>
  <si>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</si>
  <si>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</si>
  <si>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</si>
  <si>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</si>
  <si>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</si>
  <si>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</si>
  <si>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</si>
  <si>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</si>
  <si>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</si>
  <si>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</si>
  <si>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</si>
  <si>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</si>
  <si>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</si>
  <si>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</si>
  <si>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</si>
  <si>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</si>
  <si>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</si>
  <si>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</si>
  <si>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</si>
  <si>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</si>
  <si>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</si>
  <si>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</si>
  <si>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</si>
  <si>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</si>
  <si>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</si>
  <si>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</si>
  <si>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</si>
  <si>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</si>
  <si>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</si>
  <si>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</si>
  <si>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</si>
  <si>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</si>
  <si>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</si>
  <si>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</si>
  <si>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</si>
  <si>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</si>
  <si>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</si>
  <si>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</si>
  <si>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</si>
  <si>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</si>
  <si>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</si>
  <si>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</si>
  <si>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</si>
  <si>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</si>
  <si>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</si>
  <si>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</si>
  <si>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</si>
  <si>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</si>
  <si>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</si>
  <si>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</si>
  <si>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</si>
  <si>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</si>
  <si>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</si>
  <si>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</si>
  <si>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</si>
  <si>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</si>
  <si>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</si>
  <si>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</si>
  <si>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</si>
  <si>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</si>
  <si>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</si>
  <si>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</si>
  <si>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</si>
  <si>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</si>
  <si>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</si>
  <si>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</si>
  <si>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</si>
  <si>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</si>
  <si>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</si>
  <si>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</si>
  <si>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</si>
  <si>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</si>
  <si>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</si>
  <si>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</si>
  <si>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</si>
  <si>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</si>
  <si>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</si>
  <si>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</si>
  <si>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</si>
  <si>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</si>
  <si>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</si>
  <si>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</si>
  <si>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</si>
  <si>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</si>
  <si>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</si>
  <si>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</si>
  <si>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</si>
  <si>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</si>
  <si>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</si>
  <si>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</si>
  <si>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</si>
  <si>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</si>
  <si>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</si>
  <si>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</si>
  <si>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</si>
  <si>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</si>
  <si>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</si>
  <si>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</si>
  <si>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</si>
  <si>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</si>
  <si>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</si>
  <si>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</si>
  <si>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</si>
  <si>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</si>
  <si>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</si>
  <si>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</si>
  <si>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</si>
  <si>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</si>
  <si>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</si>
  <si>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</si>
  <si>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</si>
  <si>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</si>
  <si>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</si>
  <si>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</si>
  <si>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</si>
  <si>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</si>
  <si>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</si>
  <si>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</si>
  <si>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</si>
  <si>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</si>
  <si>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</si>
  <si>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</si>
  <si>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</si>
  <si>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</si>
  <si>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</si>
  <si>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</si>
  <si>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</si>
  <si>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</si>
  <si>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</si>
  <si>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</si>
  <si>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</si>
  <si>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</si>
  <si>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</si>
  <si>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</si>
  <si>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</si>
  <si>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</si>
  <si>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</si>
  <si>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</si>
  <si>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</si>
  <si>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</si>
  <si>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</si>
  <si>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</si>
  <si>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</si>
  <si>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</si>
  <si>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</si>
  <si>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</si>
  <si>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</si>
  <si>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</si>
  <si>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</si>
  <si>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</si>
  <si>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</si>
  <si>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</si>
  <si>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</si>
  <si>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</si>
  <si>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</si>
  <si>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</si>
  <si>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</si>
  <si>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</si>
  <si>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</si>
  <si>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</si>
  <si>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</si>
  <si>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</si>
  <si>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</si>
  <si>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</si>
  <si>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</si>
  <si>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</si>
  <si>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</si>
  <si>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</si>
  <si>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</si>
  <si>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</si>
  <si>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</si>
  <si>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</si>
  <si>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</si>
  <si>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</si>
  <si>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</si>
  <si>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</si>
  <si>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</si>
  <si>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</si>
  <si>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</si>
  <si>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</si>
  <si>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</si>
  <si>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</si>
  <si>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</si>
  <si>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</si>
  <si>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</si>
  <si>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</si>
  <si>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</si>
  <si>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</si>
  <si>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</si>
  <si>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</si>
  <si>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</si>
  <si>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</si>
  <si>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</si>
  <si>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</si>
  <si>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</si>
  <si>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</si>
  <si>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</si>
  <si>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</si>
  <si>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</si>
  <si>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</si>
  <si>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</si>
  <si>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</si>
  <si>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</si>
  <si>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</si>
  <si>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</si>
  <si>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</si>
  <si>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</si>
  <si>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</si>
  <si>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</si>
  <si>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</si>
  <si>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</si>
  <si>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</si>
  <si>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</si>
  <si>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</si>
  <si>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</si>
  <si>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</si>
  <si>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</si>
  <si>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</si>
  <si>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</si>
  <si>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</si>
  <si>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</si>
  <si>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</si>
  <si>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</si>
  <si>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</si>
  <si>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</si>
  <si>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</si>
  <si>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</si>
  <si>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</si>
  <si>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</si>
  <si>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</si>
  <si>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</si>
  <si>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</si>
  <si>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</si>
  <si>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</si>
  <si>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</si>
  <si>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</si>
  <si>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</si>
  <si>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</si>
  <si>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</si>
  <si>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</si>
  <si>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</si>
  <si>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</si>
  <si>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</si>
  <si>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</si>
  <si>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</si>
  <si>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</si>
  <si>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</si>
  <si>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</si>
  <si>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</si>
  <si>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</si>
  <si>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</si>
  <si>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</si>
  <si>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</si>
  <si>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</si>
  <si>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</si>
  <si>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</si>
  <si>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</si>
  <si>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</si>
  <si>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</si>
  <si>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</si>
  <si>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</si>
  <si>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</si>
  <si>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</si>
  <si>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</si>
  <si>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</si>
  <si>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</si>
  <si>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</si>
  <si>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</si>
  <si>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</si>
  <si>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</si>
  <si>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</si>
  <si>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</si>
  <si>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</si>
  <si>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</si>
  <si>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</si>
  <si>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</si>
  <si>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</si>
  <si>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</si>
  <si>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</si>
  <si>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</si>
  <si>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</si>
  <si>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</si>
  <si>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</si>
  <si>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</si>
  <si>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</si>
  <si>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</si>
  <si>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</si>
  <si>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</si>
  <si>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</si>
  <si>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</si>
  <si>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</si>
  <si>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</si>
  <si>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</si>
  <si>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</si>
  <si>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</si>
  <si>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</si>
  <si>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</si>
  <si>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</si>
  <si>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</si>
  <si>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</si>
  <si>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</si>
  <si>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</si>
  <si>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</si>
  <si>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</si>
  <si>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</si>
  <si>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</si>
  <si>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</si>
  <si>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</si>
  <si>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</si>
  <si>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</si>
  <si>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</si>
  <si>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</si>
  <si>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</si>
  <si>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</si>
  <si>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</si>
  <si>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</si>
  <si>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</si>
  <si>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</si>
  <si>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</si>
  <si>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</si>
  <si>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</si>
  <si>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</si>
  <si>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</si>
  <si>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</si>
  <si>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</si>
  <si>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</si>
  <si>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</si>
  <si>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</si>
  <si>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</si>
  <si>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</si>
  <si>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</si>
  <si>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</si>
  <si>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</si>
  <si>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</si>
  <si>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</si>
  <si>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</si>
  <si>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</si>
  <si>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</si>
  <si>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</si>
  <si>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</si>
  <si>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</si>
  <si>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</si>
  <si>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</si>
  <si>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</si>
  <si>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</si>
  <si>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</si>
  <si>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</si>
  <si>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</si>
  <si>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</si>
  <si>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</si>
  <si>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</si>
  <si>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</si>
  <si>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</si>
  <si>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</si>
  <si>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</si>
  <si>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</si>
  <si>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</si>
  <si>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</si>
  <si>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</si>
  <si>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</si>
  <si>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</si>
  <si>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</si>
  <si>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</si>
  <si>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</si>
  <si>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</si>
  <si>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</si>
  <si>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</si>
  <si>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</si>
  <si>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</si>
  <si>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</si>
  <si>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</si>
  <si>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</si>
  <si>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</si>
  <si>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</si>
  <si>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</si>
  <si>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</si>
  <si>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</si>
  <si>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</si>
  <si>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</si>
  <si>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</si>
  <si>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</si>
  <si>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</si>
  <si>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</si>
  <si>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</si>
  <si>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</si>
  <si>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</si>
  <si>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</si>
  <si>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</si>
  <si>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</si>
  <si>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</si>
  <si>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</si>
  <si>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</si>
  <si>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</si>
  <si>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</si>
  <si>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</si>
  <si>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</si>
  <si>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</si>
  <si>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</si>
  <si>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</si>
  <si>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</si>
  <si>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</si>
  <si>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</si>
  <si>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</si>
  <si>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</si>
  <si>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</si>
  <si>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</si>
  <si>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</si>
  <si>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</si>
  <si>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</si>
  <si>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</si>
  <si>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</si>
  <si>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</si>
  <si>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</si>
  <si>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</si>
  <si>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</si>
  <si>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</si>
  <si>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</si>
  <si>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</si>
  <si>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</si>
  <si>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</si>
  <si>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</si>
  <si>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</si>
  <si>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</si>
  <si>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</si>
  <si>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</si>
  <si>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</si>
  <si>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</si>
  <si>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</si>
  <si>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</si>
  <si>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</si>
  <si>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</si>
  <si>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</si>
  <si>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</si>
  <si>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</si>
  <si>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</si>
  <si>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</si>
  <si>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</si>
  <si>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</si>
  <si>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</si>
  <si>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</si>
  <si>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</si>
  <si>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</si>
  <si>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</si>
  <si>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</si>
  <si>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</si>
  <si>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</si>
  <si>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</si>
  <si>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</si>
  <si>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</si>
  <si>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</si>
  <si>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</si>
  <si>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</si>
  <si>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</si>
  <si>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</si>
  <si>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</si>
  <si>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</si>
  <si>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</si>
  <si>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</si>
  <si>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</si>
  <si>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</si>
  <si>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</si>
  <si>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</si>
  <si>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</si>
  <si>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</si>
  <si>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</si>
  <si>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</si>
  <si>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</si>
  <si>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</si>
  <si>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</si>
  <si>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</si>
  <si>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</si>
  <si>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</si>
  <si>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</si>
  <si>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</si>
  <si>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</si>
  <si>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</si>
  <si>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</si>
  <si>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</si>
  <si>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</si>
  <si>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</si>
  <si>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</si>
  <si>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</si>
  <si>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</si>
  <si>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</si>
  <si>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</si>
  <si>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</si>
  <si>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</si>
  <si>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</si>
  <si>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</si>
  <si>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</si>
  <si>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</si>
  <si>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</si>
  <si>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</si>
  <si>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</si>
  <si>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</si>
  <si>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</si>
  <si>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</si>
  <si>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</si>
  <si>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</si>
  <si>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</si>
  <si>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</si>
  <si>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</si>
  <si>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</si>
  <si>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</si>
  <si>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</si>
  <si>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</si>
  <si>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</si>
  <si>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</si>
  <si>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</si>
  <si>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</si>
  <si>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</si>
  <si>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</si>
  <si>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</si>
  <si>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</si>
  <si>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</si>
  <si>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</si>
  <si>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</si>
  <si>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</si>
  <si>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</si>
  <si>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</si>
  <si>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</si>
  <si>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</si>
  <si>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</si>
  <si>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</si>
  <si>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</si>
  <si>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</si>
  <si>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</si>
  <si>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</si>
  <si>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</si>
  <si>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</si>
  <si>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</si>
  <si>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</si>
  <si>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</si>
  <si>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</si>
  <si>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</si>
  <si>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</si>
  <si>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</si>
  <si>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</si>
  <si>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</si>
  <si>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</si>
  <si>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</si>
  <si>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</si>
  <si>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</si>
  <si>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</si>
  <si>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</si>
  <si>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</si>
  <si>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</si>
  <si>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</si>
  <si>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</si>
  <si>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</si>
  <si>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</si>
  <si>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</si>
  <si>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</si>
  <si>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</si>
  <si>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</si>
  <si>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</si>
  <si>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</si>
  <si>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</si>
  <si>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</si>
  <si>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</si>
  <si>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</si>
  <si>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</si>
  <si>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</si>
  <si>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</si>
  <si>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</si>
  <si>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</si>
  <si>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</si>
  <si>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</si>
  <si>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</si>
  <si>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</si>
  <si>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</si>
  <si>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</si>
  <si>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</si>
  <si>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</si>
  <si>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</si>
  <si>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</si>
  <si>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</si>
  <si>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</si>
  <si>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</si>
  <si>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</si>
  <si>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</si>
  <si>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</si>
  <si>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</si>
  <si>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</si>
  <si>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</si>
  <si>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</si>
  <si>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</si>
  <si>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</si>
  <si>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</si>
  <si>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</si>
  <si>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</si>
  <si>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</si>
  <si>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</si>
  <si>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</si>
  <si>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</si>
  <si>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</si>
  <si>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</si>
  <si>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</si>
  <si>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</si>
  <si>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</si>
  <si>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</si>
  <si>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</si>
  <si>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</si>
  <si>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</si>
  <si>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</si>
  <si>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</si>
  <si>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</si>
  <si>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</si>
  <si>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</si>
  <si>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</si>
  <si>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</si>
  <si>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</si>
  <si>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</si>
  <si>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</si>
  <si>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</si>
  <si>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</si>
  <si>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</si>
  <si>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</si>
  <si>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</si>
  <si>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</si>
  <si>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</si>
  <si>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</si>
  <si>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</si>
  <si>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</si>
  <si>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</si>
  <si>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</si>
  <si>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</si>
  <si>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</si>
  <si>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</si>
  <si>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</si>
  <si>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</si>
  <si>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</si>
  <si>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</si>
  <si>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</si>
  <si>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</si>
  <si>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</si>
  <si>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</si>
  <si>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</si>
  <si>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</si>
  <si>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</si>
  <si>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</si>
  <si>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</si>
  <si>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</si>
  <si>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</si>
  <si>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</si>
  <si>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</si>
  <si>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</si>
  <si>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</si>
  <si>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</si>
  <si>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</si>
  <si>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</si>
  <si>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</si>
  <si>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</si>
  <si>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</si>
  <si>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</si>
  <si>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</si>
  <si>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</si>
  <si>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</si>
  <si>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</si>
  <si>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</si>
  <si>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</si>
  <si>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</si>
  <si>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</si>
  <si>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</si>
  <si>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</si>
  <si>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</si>
  <si>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</si>
  <si>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</si>
  <si>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</si>
  <si>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</si>
  <si>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</si>
  <si>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</si>
  <si>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</si>
  <si>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</si>
  <si>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</si>
  <si>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</si>
  <si>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</si>
  <si>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</si>
  <si>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</si>
  <si>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</si>
  <si>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</si>
  <si>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</si>
  <si>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</si>
  <si>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</si>
  <si>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</si>
  <si>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</si>
  <si>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</si>
  <si>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</si>
  <si>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</si>
  <si>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</si>
  <si>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</si>
  <si>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</si>
  <si>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</si>
  <si>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</si>
  <si>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</si>
  <si>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</si>
  <si>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</si>
  <si>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</si>
  <si>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</si>
  <si>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</si>
  <si>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</si>
  <si>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</si>
  <si>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</si>
  <si>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</si>
  <si>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</si>
  <si>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</si>
  <si>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</si>
  <si>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</si>
  <si>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</si>
  <si>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</si>
  <si>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</si>
  <si>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</si>
  <si>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</si>
  <si>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</si>
  <si>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</si>
  <si>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</si>
  <si>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</si>
  <si>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</si>
  <si>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</si>
  <si>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</si>
  <si>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</si>
  <si>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</si>
  <si>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</si>
  <si>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</si>
  <si>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</si>
  <si>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</si>
  <si>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</si>
  <si>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</si>
  <si>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</si>
  <si>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</si>
  <si>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</si>
  <si>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</si>
  <si>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</si>
  <si>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</si>
  <si>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</si>
  <si>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</si>
  <si>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</si>
  <si>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</si>
  <si>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</si>
  <si>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</si>
  <si>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</si>
  <si>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</si>
  <si>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</si>
  <si>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</si>
  <si>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</si>
  <si>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</si>
  <si>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</si>
  <si>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</si>
  <si>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</si>
  <si>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</si>
  <si>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</si>
  <si>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</si>
  <si>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</si>
  <si>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</si>
  <si>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</si>
  <si>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</si>
  <si>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</si>
  <si>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</si>
  <si>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</si>
  <si>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</si>
  <si>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</si>
  <si>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</si>
  <si>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</si>
  <si>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</si>
  <si>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</si>
  <si>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</si>
  <si>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</si>
  <si>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</si>
  <si>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</si>
  <si>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</si>
  <si>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</si>
  <si>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</si>
  <si>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</si>
  <si>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</si>
  <si>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</si>
  <si>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</si>
  <si>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</si>
  <si>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</si>
  <si>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</si>
  <si>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</si>
  <si>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</si>
  <si>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</si>
  <si>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</si>
  <si>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</si>
  <si>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</si>
  <si>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</si>
  <si>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</si>
  <si>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</si>
  <si>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</si>
  <si>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</si>
  <si>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</si>
  <si>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</si>
  <si>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</si>
  <si>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</si>
  <si>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</si>
  <si>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</si>
  <si>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</si>
  <si>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</si>
  <si>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</si>
  <si>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</si>
  <si>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</si>
  <si>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</si>
  <si>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</si>
  <si>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</si>
  <si>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</si>
  <si>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</si>
  <si>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</si>
  <si>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</si>
  <si>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</si>
  <si>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</si>
  <si>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</si>
  <si>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</si>
  <si>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</si>
  <si>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</si>
  <si>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</si>
  <si>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</si>
  <si>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</si>
  <si>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</si>
  <si>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</si>
  <si>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</si>
  <si>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</si>
  <si>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</si>
  <si>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</si>
  <si>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</si>
  <si>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</si>
  <si>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</si>
  <si>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</si>
  <si>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</si>
  <si>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</si>
  <si>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</si>
  <si>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</si>
  <si>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</si>
  <si>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</si>
  <si>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</si>
  <si>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</si>
  <si>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</si>
  <si>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</si>
  <si>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</si>
  <si>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</si>
  <si>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</si>
  <si>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</si>
  <si>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</si>
  <si>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</si>
  <si>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</si>
  <si>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</si>
  <si>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</si>
  <si>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</si>
  <si>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</si>
  <si>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</si>
  <si>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</si>
  <si>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</si>
  <si>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</si>
  <si>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</si>
  <si>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</si>
  <si>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</si>
  <si>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</si>
  <si>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</si>
  <si>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</si>
  <si>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</si>
  <si>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</si>
  <si>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</si>
  <si>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</si>
  <si>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</si>
  <si>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</si>
  <si>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</si>
  <si>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</si>
  <si>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</si>
  <si>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</si>
  <si>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</si>
  <si>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</si>
  <si>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</si>
  <si>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</si>
  <si>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</si>
  <si>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</si>
  <si>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</si>
  <si>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</si>
  <si>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</si>
  <si>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</si>
  <si>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</si>
  <si>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</si>
  <si>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</si>
  <si>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</si>
  <si>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</si>
  <si>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</si>
  <si>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</si>
  <si>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</si>
  <si>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</si>
  <si>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</si>
  <si>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</si>
  <si>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</si>
  <si>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</si>
  <si>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</si>
  <si>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</si>
  <si>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</si>
  <si>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</si>
  <si>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</si>
  <si>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</si>
  <si>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</si>
  <si>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</si>
  <si>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</si>
  <si>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</si>
  <si>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</si>
  <si>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</si>
  <si>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</si>
  <si>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</si>
  <si>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</si>
  <si>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</si>
  <si>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</si>
  <si>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</si>
  <si>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</si>
  <si>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</si>
  <si>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</si>
  <si>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</si>
  <si>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</si>
  <si>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</si>
  <si>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</si>
  <si>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</si>
  <si>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</si>
  <si>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</si>
  <si>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</si>
  <si>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</si>
  <si>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</si>
  <si>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</si>
  <si>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</si>
  <si>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</si>
  <si>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</si>
  <si>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</si>
  <si>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</si>
  <si>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</si>
  <si>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</si>
  <si>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</si>
  <si>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</si>
  <si>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</si>
  <si>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</si>
  <si>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</si>
  <si>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</si>
  <si>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</si>
  <si>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</si>
  <si>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</si>
  <si>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</si>
  <si>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</si>
  <si>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</si>
  <si>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</si>
  <si>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</si>
  <si>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</si>
  <si>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</si>
  <si>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</si>
  <si>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</si>
  <si>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</si>
  <si>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</si>
  <si>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</si>
  <si>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</si>
  <si>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</si>
  <si>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</si>
  <si>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</si>
  <si>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</si>
  <si>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</si>
  <si>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</si>
  <si>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</si>
  <si>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</si>
  <si>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</si>
  <si>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</si>
  <si>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</si>
  <si>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</si>
  <si>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</si>
  <si>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</si>
  <si>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</si>
  <si>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</si>
  <si>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</si>
  <si>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</si>
  <si>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</si>
  <si>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</si>
  <si>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</si>
  <si>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</si>
  <si>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</si>
  <si>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</si>
  <si>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</si>
  <si>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</si>
  <si>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</si>
  <si>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</si>
  <si>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</si>
  <si>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</si>
  <si>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</si>
  <si>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</si>
  <si>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</si>
  <si>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</si>
  <si>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</si>
  <si>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</si>
  <si>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</si>
  <si>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</si>
  <si>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</si>
  <si>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</si>
  <si>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</si>
  <si>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</si>
  <si>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</si>
  <si>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</si>
  <si>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</si>
  <si>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</si>
  <si>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</si>
  <si>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</si>
  <si>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</si>
  <si>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</si>
  <si>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</si>
  <si>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</si>
  <si>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</si>
  <si>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</si>
  <si>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</si>
  <si>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</si>
  <si>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</si>
  <si>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</si>
  <si>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</si>
  <si>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</si>
  <si>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</si>
  <si>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</si>
  <si>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</si>
  <si>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</si>
  <si>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</si>
  <si>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</si>
  <si>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</si>
  <si>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</si>
  <si>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</si>
  <si>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</si>
  <si>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</si>
  <si>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</si>
  <si>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</si>
  <si>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</si>
  <si>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</si>
  <si>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</si>
  <si>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</si>
  <si>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</si>
  <si>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</si>
  <si>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</si>
  <si>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</si>
  <si>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</si>
  <si>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</si>
  <si>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</si>
  <si>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</si>
  <si>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</si>
  <si>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</si>
  <si>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</si>
  <si>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</si>
  <si>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</si>
  <si>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</si>
  <si>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</si>
  <si>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</si>
  <si>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</si>
  <si>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</si>
  <si>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</si>
  <si>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</si>
  <si>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</si>
  <si>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</si>
  <si>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</si>
  <si>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</si>
  <si>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</si>
  <si>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</si>
  <si>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</si>
  <si>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</si>
  <si>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</si>
  <si>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</si>
  <si>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</si>
  <si>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</si>
  <si>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</si>
  <si>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</si>
  <si>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</si>
  <si>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</si>
  <si>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</si>
  <si>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</si>
  <si>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</si>
  <si>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</si>
  <si>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</si>
  <si>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</si>
  <si>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</si>
  <si>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</si>
  <si>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</si>
  <si>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</si>
  <si>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</si>
  <si>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</si>
  <si>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</si>
  <si>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</si>
  <si>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</si>
  <si>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</si>
  <si>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</si>
  <si>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</si>
  <si>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</si>
  <si>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</si>
  <si>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</si>
  <si>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</si>
  <si>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</si>
  <si>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</si>
  <si>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</si>
  <si>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</si>
  <si>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</si>
  <si>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</si>
  <si>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</si>
  <si>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</si>
  <si>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</si>
  <si>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</si>
  <si>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</si>
  <si>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</si>
  <si>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</si>
  <si>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</si>
  <si>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</si>
  <si>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</si>
  <si>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</si>
  <si>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</si>
  <si>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</si>
  <si>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</si>
  <si>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</si>
  <si>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</si>
  <si>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</si>
  <si>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</si>
  <si>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</si>
  <si>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</si>
  <si>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</si>
  <si>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</si>
  <si>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</si>
  <si>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</si>
  <si>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</si>
  <si>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</si>
  <si>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</si>
  <si>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</si>
  <si>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</si>
  <si>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</si>
  <si>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</si>
  <si>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</si>
  <si>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</si>
  <si>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</si>
  <si>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</si>
  <si>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</si>
  <si>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</si>
  <si>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</si>
  <si>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</si>
  <si>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</si>
  <si>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</si>
  <si>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</si>
  <si>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</si>
  <si>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</si>
  <si>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</si>
  <si>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</si>
  <si>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</si>
  <si>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</si>
  <si>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</si>
  <si>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</si>
  <si>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</si>
  <si>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</si>
  <si>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</si>
  <si>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</si>
  <si>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</si>
  <si>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</si>
  <si>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</si>
  <si>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</si>
  <si>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</si>
  <si>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</si>
  <si>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</si>
  <si>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</si>
  <si>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</si>
  <si>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</si>
  <si>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</si>
  <si>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</si>
  <si>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</si>
  <si>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</si>
  <si>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</si>
  <si>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</si>
  <si>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</si>
  <si>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</si>
  <si>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</si>
  <si>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</si>
  <si>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</si>
  <si>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</si>
  <si>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</si>
  <si>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</si>
  <si>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</si>
  <si>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</si>
  <si>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</si>
  <si>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</si>
  <si>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</si>
  <si>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</si>
  <si>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</si>
  <si>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</si>
  <si>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</si>
  <si>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</si>
  <si>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</si>
  <si>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</si>
  <si>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</si>
  <si>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</si>
  <si>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</si>
  <si>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</si>
  <si>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</si>
  <si>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</si>
  <si>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</si>
  <si>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</si>
  <si>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</si>
  <si>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</si>
  <si>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</si>
  <si>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</si>
  <si>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</si>
  <si>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</si>
  <si>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</si>
  <si>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</si>
  <si>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</si>
  <si>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</si>
  <si>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</si>
  <si>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</si>
  <si>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</si>
  <si>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</si>
  <si>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</si>
  <si>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</si>
  <si>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</si>
  <si>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</si>
  <si>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</si>
  <si>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</si>
  <si>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</si>
  <si>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</si>
  <si>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</si>
  <si>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</si>
  <si>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</si>
  <si>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</si>
  <si>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</si>
  <si>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</si>
  <si>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</si>
  <si>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</si>
  <si>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</si>
  <si>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</si>
  <si>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</si>
  <si>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</si>
  <si>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</si>
  <si>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</si>
  <si>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</si>
  <si>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</si>
  <si>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</si>
  <si>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</si>
  <si>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</si>
  <si>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</si>
  <si>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</si>
  <si>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</si>
  <si>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</si>
  <si>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</si>
  <si>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</si>
  <si>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</si>
  <si>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</si>
  <si>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</si>
  <si>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</si>
  <si>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</si>
  <si>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</si>
  <si>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</si>
  <si>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</si>
  <si>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</si>
  <si>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</si>
  <si>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</si>
  <si>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</si>
  <si>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</si>
  <si>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</si>
  <si>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</si>
  <si>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</si>
  <si>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</si>
  <si>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</si>
  <si>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</si>
  <si>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</si>
  <si>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</si>
  <si>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</si>
  <si>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</si>
  <si>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</si>
  <si>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</si>
  <si>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</si>
  <si>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</si>
  <si>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</si>
  <si>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</si>
  <si>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</si>
  <si>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</si>
  <si>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</si>
  <si>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</si>
  <si>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</si>
  <si>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</si>
  <si>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</si>
  <si>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</si>
  <si>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</si>
  <si>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</si>
  <si>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</si>
  <si>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</si>
  <si>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</si>
  <si>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</si>
  <si>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</si>
  <si>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</si>
  <si>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</si>
  <si>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</si>
  <si>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</si>
  <si>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</si>
  <si>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</si>
  <si>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</si>
  <si>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</si>
  <si>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</si>
  <si>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</si>
  <si>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</si>
  <si>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</si>
  <si>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</si>
  <si>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</si>
  <si>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</si>
  <si>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</si>
  <si>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</si>
  <si>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</si>
  <si>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</si>
  <si>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</si>
  <si>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</si>
  <si>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</si>
  <si>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</si>
  <si>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</si>
  <si>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</si>
  <si>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</si>
  <si>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</si>
  <si>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</si>
  <si>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</si>
  <si>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</si>
  <si>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</si>
  <si>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</si>
  <si>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</si>
  <si>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</si>
  <si>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</si>
  <si>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</si>
  <si>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</si>
  <si>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</si>
  <si>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</si>
  <si>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</si>
  <si>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</si>
  <si>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</si>
  <si>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</si>
  <si>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</si>
  <si>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</si>
  <si>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</si>
  <si>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</si>
  <si>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</si>
  <si>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</si>
  <si>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</si>
  <si>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</si>
  <si>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</si>
  <si>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</si>
  <si>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</si>
  <si>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</si>
  <si>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</si>
  <si>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</si>
  <si>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</si>
  <si>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</si>
  <si>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</si>
  <si>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</si>
  <si>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</si>
  <si>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</si>
  <si>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</si>
  <si>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</si>
  <si>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</si>
  <si>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</si>
  <si>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</si>
  <si>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</si>
  <si>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</si>
  <si>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</si>
  <si>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</si>
  <si>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</si>
  <si>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</si>
  <si>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</si>
  <si>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</si>
  <si>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</si>
  <si>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</si>
  <si>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</si>
  <si>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</si>
  <si>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</si>
  <si>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</si>
  <si>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</si>
  <si>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</si>
  <si>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</si>
  <si>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</si>
  <si>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</si>
  <si>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</si>
  <si>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</si>
  <si>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</si>
  <si>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</si>
  <si>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</si>
  <si>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</si>
  <si>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</si>
  <si>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</si>
  <si>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</si>
  <si>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</si>
  <si>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</si>
  <si>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</si>
  <si>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</si>
  <si>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</si>
  <si>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</si>
  <si>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</si>
  <si>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</si>
  <si>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</si>
  <si>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</si>
  <si>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</si>
  <si>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</si>
  <si>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</si>
  <si>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</si>
  <si>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</si>
  <si>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</si>
  <si>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</si>
  <si>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</si>
  <si>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</si>
  <si>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</si>
  <si>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</si>
  <si>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</si>
  <si>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</si>
  <si>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</si>
  <si>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</si>
  <si>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</si>
  <si>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</si>
  <si>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</si>
  <si>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</si>
  <si>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</si>
  <si>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</si>
  <si>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</si>
  <si>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</si>
  <si>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</si>
  <si>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</si>
  <si>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</si>
  <si>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</si>
  <si>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</si>
  <si>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</si>
  <si>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</si>
  <si>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</si>
  <si>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</si>
  <si>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</si>
  <si>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</si>
  <si>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</si>
  <si>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</si>
  <si>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</si>
  <si>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</si>
  <si>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</si>
  <si>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</si>
  <si>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</si>
  <si>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</si>
  <si>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</si>
  <si>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</si>
  <si>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</si>
  <si>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</si>
  <si>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</si>
  <si>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</si>
  <si>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</si>
  <si>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</si>
  <si>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</si>
  <si>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</si>
  <si>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</si>
  <si>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</si>
  <si>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</si>
  <si>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</si>
  <si>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</si>
  <si>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</si>
  <si>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</si>
  <si>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</si>
  <si>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</si>
  <si>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</si>
  <si>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</si>
  <si>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</si>
  <si>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</si>
  <si>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</si>
  <si>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</si>
  <si>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</si>
  <si>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</si>
  <si>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</si>
  <si>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</si>
  <si>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</si>
  <si>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</si>
  <si>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</si>
  <si>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</si>
  <si>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</si>
  <si>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</si>
  <si>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</si>
  <si>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</si>
  <si>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</si>
  <si>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</si>
  <si>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</si>
  <si>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</si>
  <si>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</si>
  <si>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</si>
  <si>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</si>
  <si>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</si>
  <si>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</si>
  <si>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</si>
  <si>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</si>
  <si>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</si>
  <si>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</si>
  <si>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</si>
  <si>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</si>
  <si>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</si>
  <si>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</si>
  <si>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</si>
  <si>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</si>
  <si>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</si>
  <si>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</si>
  <si>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</si>
  <si>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</si>
  <si>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</si>
  <si>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</si>
  <si>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</si>
  <si>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</si>
  <si>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</si>
  <si>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</si>
  <si>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</si>
  <si>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</si>
  <si>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</si>
  <si>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</si>
  <si>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</si>
  <si>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</si>
  <si>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</si>
  <si>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</si>
  <si>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</si>
  <si>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</si>
  <si>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</si>
  <si>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</si>
  <si>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</si>
  <si>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</si>
  <si>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</si>
  <si>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</si>
  <si>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</si>
  <si>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</si>
  <si>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</si>
  <si>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</si>
  <si>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</si>
  <si>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</si>
  <si>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</si>
  <si>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</si>
  <si>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</si>
  <si>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</si>
  <si>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</si>
  <si>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</si>
  <si>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</si>
  <si>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</si>
  <si>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</si>
  <si>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</si>
  <si>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</si>
  <si>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</si>
  <si>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</si>
  <si>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</si>
  <si>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</si>
  <si>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</si>
  <si>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</si>
  <si>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</si>
  <si>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</si>
  <si>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</si>
  <si>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</si>
  <si>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</si>
  <si>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</si>
  <si>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</si>
  <si>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</si>
  <si>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</si>
  <si>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</si>
  <si>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</si>
  <si>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</si>
  <si>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</si>
  <si>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</si>
  <si>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</si>
  <si>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</si>
  <si>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</si>
  <si>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</si>
  <si>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</si>
  <si>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</si>
  <si>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</si>
  <si>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</si>
  <si>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</si>
  <si>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</si>
  <si>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</si>
  <si>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</si>
  <si>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</si>
  <si>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</si>
  <si>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</si>
  <si>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</si>
  <si>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</si>
  <si>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</si>
  <si>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</si>
  <si>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</si>
  <si>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</si>
  <si>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</si>
  <si>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</si>
  <si>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</si>
  <si>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</si>
  <si>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</si>
  <si>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</si>
  <si>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</si>
  <si>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</si>
  <si>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</si>
  <si>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</si>
  <si>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</si>
  <si>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</si>
  <si>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</si>
  <si>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</si>
  <si>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</si>
  <si>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</si>
  <si>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</si>
  <si>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</si>
  <si>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</si>
  <si>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</si>
  <si>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</si>
  <si>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</si>
  <si>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</si>
  <si>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</si>
  <si>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</si>
  <si>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</si>
  <si>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</si>
  <si>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</si>
  <si>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</si>
  <si>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</si>
  <si>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</si>
  <si>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</si>
  <si>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</si>
  <si>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</si>
  <si>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</si>
  <si>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</si>
  <si>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</si>
  <si>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</si>
  <si>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</si>
  <si>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</si>
  <si>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</si>
  <si>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</si>
  <si>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</si>
  <si>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</si>
  <si>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</si>
  <si>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</si>
  <si>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</si>
  <si>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</si>
  <si>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</si>
  <si>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</si>
  <si>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</si>
  <si>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</si>
  <si>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</si>
  <si>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</si>
  <si>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</si>
  <si>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</si>
  <si>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</si>
  <si>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</si>
  <si>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</si>
  <si>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</si>
  <si>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</si>
  <si>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</si>
  <si>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</si>
  <si>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</si>
  <si>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</si>
  <si>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</si>
  <si>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</si>
  <si>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</si>
  <si>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</si>
  <si>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</si>
  <si>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</si>
  <si>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</si>
  <si>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</si>
  <si>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</si>
  <si>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</si>
  <si>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</si>
  <si>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</si>
  <si>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</si>
  <si>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</si>
  <si>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</si>
  <si>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</si>
  <si>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</si>
  <si>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</si>
  <si>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</si>
  <si>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</si>
  <si>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</si>
  <si>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</si>
  <si>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</si>
  <si>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</si>
  <si>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</si>
  <si>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</si>
  <si>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</si>
  <si>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</si>
  <si>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</si>
  <si>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</si>
  <si>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</si>
  <si>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</si>
  <si>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</si>
  <si>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</si>
  <si>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</si>
  <si>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</si>
  <si>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</si>
  <si>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</si>
  <si>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</si>
  <si>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</si>
  <si>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</si>
  <si>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</si>
  <si>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</si>
  <si>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</si>
  <si>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</si>
  <si>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</si>
  <si>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</si>
  <si>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</si>
  <si>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</si>
  <si>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</si>
  <si>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</si>
  <si>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</si>
  <si>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</si>
  <si>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</si>
  <si>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</si>
  <si>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</si>
  <si>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</si>
  <si>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</si>
  <si>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</si>
  <si>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</si>
  <si>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</si>
  <si>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</si>
  <si>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</si>
  <si>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</si>
  <si>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</si>
  <si>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</si>
  <si>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</si>
  <si>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</si>
  <si>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</si>
  <si>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</si>
  <si>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</si>
  <si>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</si>
  <si>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</si>
  <si>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</si>
  <si>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</si>
  <si>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</si>
  <si>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</si>
  <si>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</si>
  <si>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</si>
  <si>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</si>
  <si>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</si>
  <si>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</si>
  <si>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</si>
  <si>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</si>
  <si>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</si>
  <si>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</si>
  <si>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</si>
  <si>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</si>
  <si>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</si>
  <si>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</si>
  <si>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</si>
  <si>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</si>
  <si>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</si>
  <si>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</si>
  <si>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</si>
  <si>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</si>
  <si>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</si>
  <si>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</si>
  <si>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</si>
  <si>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</si>
  <si>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</si>
  <si>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</si>
  <si>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</si>
  <si>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</si>
  <si>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</si>
  <si>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</si>
  <si>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</si>
  <si>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</si>
  <si>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</si>
  <si>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</si>
  <si>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</si>
  <si>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</si>
  <si>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</si>
  <si>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</si>
  <si>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</si>
  <si>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</si>
  <si>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</si>
  <si>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</si>
  <si>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</si>
  <si>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</si>
  <si>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</si>
  <si>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</si>
  <si>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</si>
  <si>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</si>
  <si>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</si>
  <si>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</si>
  <si>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</si>
  <si>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</si>
  <si>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</si>
  <si>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</si>
  <si>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</si>
  <si>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</si>
  <si>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</si>
  <si>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</si>
  <si>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</si>
  <si>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</si>
  <si>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</si>
  <si>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</si>
  <si>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</si>
  <si>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</si>
  <si>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</si>
  <si>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</si>
  <si>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</si>
  <si>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</si>
  <si>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</si>
  <si>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</si>
  <si>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</si>
  <si>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</si>
  <si>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</si>
  <si>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</si>
  <si>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</si>
  <si>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</si>
  <si>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</si>
  <si>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</si>
  <si>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</si>
  <si>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</si>
  <si>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</si>
  <si>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</si>
  <si>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</si>
  <si>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</si>
  <si>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</si>
  <si>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</si>
  <si>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</si>
  <si>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</si>
  <si>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</si>
  <si>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</si>
  <si>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</si>
  <si>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</si>
  <si>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</si>
  <si>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</si>
  <si>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</si>
  <si>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</si>
  <si>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</si>
  <si>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</si>
  <si>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</si>
  <si>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</si>
  <si>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</si>
  <si>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</si>
  <si>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</si>
  <si>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</si>
  <si>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</si>
  <si>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</si>
  <si>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</si>
  <si>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</si>
  <si>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</si>
  <si>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</si>
  <si>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</si>
  <si>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</si>
  <si>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</si>
  <si>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</si>
  <si>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</si>
  <si>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</si>
  <si>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</si>
  <si>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</si>
  <si>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</si>
  <si>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</si>
  <si>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</si>
  <si>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</si>
  <si>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</si>
  <si>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</si>
  <si>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</si>
  <si>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</si>
  <si>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</si>
  <si>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</si>
  <si>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</si>
  <si>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</si>
  <si>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</si>
  <si>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</si>
  <si>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</si>
  <si>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</si>
  <si>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</si>
  <si>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</si>
  <si>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</si>
  <si>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</si>
  <si>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</si>
  <si>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</si>
  <si>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</si>
  <si>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</si>
  <si>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</si>
  <si>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</si>
  <si>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</si>
  <si>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</si>
  <si>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</si>
  <si>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</si>
  <si>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</si>
  <si>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</si>
  <si>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</si>
  <si>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</si>
  <si>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</si>
  <si>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</si>
  <si>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</si>
  <si>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</si>
  <si>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</si>
  <si>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</si>
  <si>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</si>
  <si>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</si>
  <si>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</si>
  <si>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</si>
  <si>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</si>
  <si>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</si>
  <si>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</si>
  <si>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</si>
  <si>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</si>
  <si>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</si>
  <si>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</si>
  <si>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</si>
  <si>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</si>
  <si>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</si>
  <si>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</si>
  <si>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</si>
  <si>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</si>
  <si>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</si>
  <si>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</si>
  <si>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</si>
  <si>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</si>
  <si>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</si>
  <si>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</si>
  <si>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</si>
  <si>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</si>
  <si>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</si>
  <si>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</si>
  <si>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</si>
  <si>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</si>
  <si>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</si>
  <si>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</si>
  <si>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</si>
  <si>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</si>
  <si>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</si>
  <si>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</si>
  <si>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</si>
  <si>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</si>
  <si>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</si>
  <si>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</si>
  <si>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</si>
  <si>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</si>
  <si>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</si>
  <si>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</si>
  <si>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</si>
  <si>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</si>
  <si>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</si>
  <si>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</si>
  <si>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</si>
  <si>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</si>
  <si>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</si>
  <si>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</si>
  <si>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</si>
  <si>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</si>
  <si>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</si>
  <si>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</si>
  <si>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</si>
  <si>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</si>
  <si>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</si>
  <si>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</si>
  <si>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</si>
  <si>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</si>
  <si>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</si>
  <si>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</si>
  <si>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</si>
  <si>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</si>
  <si>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</si>
  <si>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</si>
  <si>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</si>
  <si>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</si>
  <si>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</si>
  <si>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</si>
  <si>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</si>
  <si>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</si>
  <si>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</si>
  <si>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</si>
  <si>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</si>
  <si>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</si>
  <si>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</si>
  <si>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</si>
  <si>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</si>
  <si>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</si>
  <si>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</si>
  <si>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</si>
  <si>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</si>
  <si>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</si>
  <si>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</si>
  <si>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</si>
  <si>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</si>
  <si>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</si>
  <si>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</si>
  <si>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</si>
  <si>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</si>
  <si>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</si>
  <si>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</si>
  <si>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</si>
  <si>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</si>
  <si>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</si>
  <si>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</si>
  <si>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</si>
  <si>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</si>
  <si>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</si>
  <si>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</si>
  <si>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</si>
  <si>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</si>
  <si>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</si>
  <si>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</si>
  <si>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</si>
  <si>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</si>
  <si>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</si>
  <si>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</si>
  <si>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</si>
  <si>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</si>
  <si>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</si>
  <si>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</si>
  <si>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</si>
  <si>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</si>
  <si>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</si>
  <si>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</si>
  <si>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</si>
  <si>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</si>
  <si>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</si>
  <si>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</si>
  <si>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</si>
  <si>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</si>
  <si>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</si>
  <si>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</si>
  <si>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</si>
  <si>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</si>
  <si>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</si>
  <si>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</si>
  <si>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</si>
  <si>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</si>
  <si>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</si>
  <si>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</si>
  <si>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</si>
  <si>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</si>
  <si>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</si>
  <si>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</si>
  <si>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</si>
  <si>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</si>
  <si>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</si>
  <si>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</si>
  <si>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</si>
  <si>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</si>
  <si>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</si>
  <si>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</si>
  <si>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</si>
  <si>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</si>
  <si>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</si>
  <si>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</si>
  <si>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</si>
  <si>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</si>
  <si>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</si>
  <si>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</si>
  <si>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</si>
  <si>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</si>
  <si>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</si>
  <si>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</si>
  <si>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</si>
  <si>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</si>
  <si>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</si>
  <si>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</si>
  <si>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</si>
  <si>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</si>
  <si>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</si>
  <si>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</si>
  <si>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</si>
  <si>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</si>
  <si>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</si>
  <si>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</si>
  <si>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</si>
  <si>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</si>
  <si>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</si>
  <si>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</si>
  <si>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</si>
  <si>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</si>
  <si>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</si>
  <si>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</si>
  <si>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</si>
  <si>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</si>
  <si>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</si>
  <si>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</si>
  <si>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</si>
  <si>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</si>
  <si>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</si>
  <si>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</si>
  <si>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</si>
  <si>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</si>
  <si>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</si>
  <si>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</si>
  <si>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</si>
  <si>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</si>
  <si>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</si>
  <si>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</si>
  <si>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</si>
  <si>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</si>
  <si>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</si>
  <si>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</si>
  <si>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</si>
  <si>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</si>
  <si>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</si>
  <si>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</si>
  <si>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</si>
  <si>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</si>
  <si>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</si>
  <si>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</si>
  <si>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</si>
  <si>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</si>
  <si>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</si>
  <si>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</si>
  <si>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</si>
  <si>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</si>
  <si>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</si>
  <si>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</si>
  <si>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</si>
  <si>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</si>
  <si>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</si>
  <si>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</si>
  <si>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</si>
  <si>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</si>
  <si>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</si>
  <si>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</si>
  <si>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</si>
  <si>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</si>
  <si>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</si>
  <si>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</si>
  <si>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</si>
  <si>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</si>
  <si>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</si>
  <si>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</si>
  <si>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</si>
  <si>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</si>
  <si>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</si>
  <si>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</si>
  <si>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</si>
  <si>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</si>
  <si>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</si>
  <si>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</si>
  <si>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</si>
  <si>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</si>
  <si>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</si>
  <si>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</si>
  <si>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</si>
  <si>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</si>
  <si>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</si>
  <si>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</si>
  <si>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</si>
  <si>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</si>
  <si>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</si>
  <si>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</si>
  <si>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</si>
  <si>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</si>
  <si>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</si>
  <si>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</si>
  <si>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</si>
  <si>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</si>
  <si>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</si>
  <si>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</si>
  <si>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</si>
  <si>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</si>
  <si>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</si>
  <si>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</si>
  <si>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</si>
  <si>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</si>
  <si>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</si>
  <si>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</si>
  <si>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</si>
  <si>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</si>
  <si>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</si>
  <si>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</si>
  <si>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</si>
  <si>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</si>
  <si>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</si>
  <si>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</si>
  <si>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</si>
  <si>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</si>
  <si>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</si>
  <si>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</si>
  <si>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</si>
  <si>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</si>
  <si>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</si>
  <si>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</si>
  <si>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</si>
  <si>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</si>
  <si>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</si>
  <si>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</si>
  <si>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</si>
  <si>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</si>
  <si>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</si>
  <si>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</si>
  <si>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</si>
  <si>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</si>
  <si>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</si>
  <si>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</si>
  <si>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</si>
  <si>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</si>
  <si>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</si>
  <si>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</si>
  <si>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</si>
  <si>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</si>
  <si>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</si>
  <si>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</si>
  <si>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</si>
  <si>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</si>
  <si>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</si>
  <si>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</si>
  <si>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</si>
  <si>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</si>
  <si>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</si>
  <si>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</si>
  <si>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</si>
  <si>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</si>
  <si>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</si>
  <si>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</si>
  <si>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</si>
  <si>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</si>
  <si>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</si>
  <si>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</si>
  <si>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</si>
  <si>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</si>
  <si>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</si>
  <si>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</si>
  <si>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</si>
  <si>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</si>
  <si>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</si>
  <si>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</si>
  <si>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</si>
  <si>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</si>
  <si>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</si>
  <si>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</si>
  <si>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</si>
  <si>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</si>
  <si>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</si>
  <si>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</si>
  <si>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</si>
  <si>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</si>
  <si>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</si>
  <si>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</si>
  <si>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</si>
  <si>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</si>
  <si>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</si>
  <si>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</si>
  <si>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</si>
  <si>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</si>
  <si>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</si>
  <si>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</si>
  <si>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</si>
  <si>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</si>
  <si>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</si>
  <si>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</si>
  <si>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</si>
  <si>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</si>
  <si>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</si>
  <si>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</si>
  <si>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</si>
  <si>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</si>
  <si>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</si>
  <si>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</si>
  <si>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</si>
  <si>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</si>
  <si>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</si>
  <si>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</si>
  <si>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</si>
  <si>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</si>
  <si>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</si>
  <si>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</si>
  <si>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</si>
  <si>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</si>
  <si>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</si>
  <si>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</si>
  <si>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</si>
  <si>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</si>
  <si>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</si>
  <si>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</si>
  <si>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</si>
  <si>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</si>
  <si>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</si>
  <si>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</si>
  <si>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</si>
  <si>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</si>
  <si>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</si>
  <si>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</si>
  <si>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</si>
  <si>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</si>
  <si>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</si>
  <si>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</si>
  <si>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</si>
  <si>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</si>
  <si>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</si>
  <si>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</si>
  <si>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</si>
  <si>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</si>
  <si>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</si>
  <si>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</si>
  <si>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</si>
  <si>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</si>
  <si>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</si>
  <si>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</si>
  <si>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</si>
  <si>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</si>
  <si>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</si>
  <si>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</si>
  <si>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</si>
  <si>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</si>
  <si>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</si>
  <si>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</si>
  <si>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</si>
  <si>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</si>
  <si>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</si>
  <si>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</si>
  <si>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</si>
  <si>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</si>
  <si>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</si>
  <si>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</si>
  <si>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</si>
  <si>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</si>
  <si>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</si>
  <si>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</si>
  <si>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</si>
  <si>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</si>
  <si>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</si>
  <si>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</si>
  <si>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</si>
  <si>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</si>
  <si>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</si>
  <si>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</si>
  <si>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</si>
  <si>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</si>
  <si>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</si>
  <si>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</si>
  <si>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</si>
  <si>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</si>
  <si>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</si>
  <si>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</si>
  <si>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</si>
  <si>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</si>
  <si>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</si>
  <si>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</si>
  <si>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</si>
  <si>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</si>
  <si>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</si>
  <si>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</si>
  <si>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</si>
  <si>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</si>
  <si>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</si>
  <si>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</si>
  <si>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</si>
  <si>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</si>
  <si>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</si>
  <si>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</si>
  <si>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</si>
  <si>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</si>
  <si>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</si>
  <si>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</si>
  <si>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</si>
  <si>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</si>
  <si>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</si>
  <si>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</si>
  <si>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</si>
  <si>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</si>
  <si>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</si>
  <si>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</si>
  <si>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</si>
  <si>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</si>
  <si>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</si>
  <si>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</si>
  <si>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</si>
  <si>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</si>
  <si>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</si>
  <si>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</si>
  <si>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</si>
  <si>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</si>
  <si>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</si>
  <si>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</si>
  <si>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</si>
  <si>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</si>
  <si>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</si>
  <si>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</si>
  <si>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</si>
  <si>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</si>
  <si>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</si>
  <si>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</si>
  <si>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</si>
  <si>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</si>
  <si>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</si>
  <si>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</si>
  <si>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</si>
  <si>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</si>
  <si>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</si>
  <si>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</si>
  <si>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</si>
  <si>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</si>
  <si>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</si>
  <si>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</si>
  <si>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</si>
  <si>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</si>
  <si>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</si>
  <si>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</si>
  <si>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</si>
  <si>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</si>
  <si>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</si>
  <si>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</si>
  <si>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</si>
  <si>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</si>
  <si>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</si>
  <si>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</si>
  <si>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</si>
  <si>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</si>
  <si>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</si>
  <si>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</si>
  <si>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</si>
  <si>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</si>
  <si>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</si>
  <si>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</si>
  <si>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</si>
  <si>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</si>
  <si>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</si>
  <si>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</si>
  <si>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</si>
  <si>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</si>
  <si>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</si>
  <si>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</si>
  <si>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</si>
  <si>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</si>
  <si>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</si>
  <si>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</si>
  <si>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</si>
  <si>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</si>
  <si>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</si>
  <si>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</si>
  <si>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</si>
  <si>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</si>
  <si>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</si>
  <si>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</si>
  <si>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</si>
  <si>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</si>
  <si>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</si>
  <si>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</si>
  <si>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</si>
  <si>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</si>
  <si>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</si>
  <si>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</si>
  <si>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</si>
  <si>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</si>
  <si>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</si>
  <si>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</si>
  <si>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</si>
  <si>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</si>
  <si>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</si>
  <si>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</si>
  <si>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</si>
  <si>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</si>
  <si>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</si>
  <si>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</si>
  <si>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</si>
  <si>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</si>
  <si>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</si>
  <si>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</si>
  <si>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</si>
  <si>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</si>
  <si>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</si>
  <si>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</si>
  <si>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</si>
  <si>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</si>
  <si>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</si>
  <si>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</si>
  <si>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</si>
  <si>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</si>
  <si>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</si>
  <si>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</si>
  <si>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</si>
  <si>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</si>
  <si>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</si>
  <si>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</si>
  <si>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</si>
  <si>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</si>
  <si>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</si>
  <si>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</si>
  <si>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</si>
  <si>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</si>
  <si>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</si>
  <si>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</si>
  <si>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</si>
  <si>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</si>
  <si>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</si>
  <si>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</si>
  <si>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</si>
  <si>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</si>
  <si>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</si>
  <si>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</si>
  <si>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</si>
  <si>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</si>
  <si>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</si>
  <si>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</si>
  <si>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</si>
  <si>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</si>
  <si>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</si>
  <si>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</si>
  <si>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</si>
  <si>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</si>
  <si>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</si>
  <si>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</si>
  <si>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</si>
  <si>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</si>
  <si>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</si>
  <si>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</si>
  <si>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</si>
  <si>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</si>
  <si>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</si>
  <si>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</si>
  <si>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</si>
  <si>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</si>
  <si>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</si>
  <si>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</si>
  <si>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</si>
  <si>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</si>
  <si>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</si>
  <si>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</si>
  <si>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</si>
  <si>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</si>
  <si>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</si>
  <si>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</si>
  <si>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</si>
  <si>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</si>
  <si>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</si>
  <si>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</si>
  <si>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</si>
  <si>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</si>
  <si>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</si>
  <si>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</si>
  <si>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</si>
  <si>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</si>
  <si>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</si>
  <si>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</si>
  <si>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</si>
  <si>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</si>
  <si>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</si>
  <si>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</si>
  <si>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</si>
  <si>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</si>
  <si>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</si>
  <si>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</si>
  <si>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</si>
  <si>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</si>
  <si>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</si>
  <si>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</si>
  <si>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</si>
  <si>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</si>
  <si>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</si>
  <si>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</si>
  <si>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</si>
  <si>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</si>
  <si>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</si>
  <si>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</si>
  <si>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</si>
  <si>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</si>
  <si>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</si>
  <si>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</si>
  <si>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</si>
  <si>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</si>
  <si>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</si>
  <si>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</si>
  <si>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</si>
  <si>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</si>
  <si>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</si>
  <si>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</si>
  <si>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</si>
  <si>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</si>
  <si>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</si>
  <si>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</si>
  <si>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</si>
  <si>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</si>
  <si>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</si>
  <si>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</si>
  <si>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</si>
  <si>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</si>
  <si>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</si>
  <si>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</si>
  <si>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</si>
  <si>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</si>
  <si>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</si>
  <si>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</si>
  <si>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</si>
  <si>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</si>
  <si>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</si>
  <si>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</si>
  <si>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</si>
  <si>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</si>
  <si>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</si>
  <si>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</si>
  <si>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</si>
  <si>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</si>
  <si>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</si>
  <si>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</si>
  <si>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</si>
  <si>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</si>
  <si>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</si>
  <si>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</si>
  <si>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</si>
  <si>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</si>
  <si>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</si>
  <si>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</si>
  <si>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</si>
  <si>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</si>
  <si>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</si>
  <si>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</si>
  <si>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</si>
  <si>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</si>
  <si>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</si>
  <si>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</si>
  <si>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</si>
  <si>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</si>
  <si>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</si>
  <si>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</si>
  <si>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</si>
  <si>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</si>
  <si>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</si>
  <si>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</si>
  <si>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</si>
  <si>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</si>
  <si>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</si>
  <si>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</si>
  <si>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</si>
  <si>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</si>
  <si>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</si>
  <si>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</si>
  <si>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</si>
  <si>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</si>
  <si>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</si>
  <si>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</si>
  <si>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</si>
  <si>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</si>
  <si>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</si>
  <si>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</si>
  <si>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</si>
  <si>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</si>
  <si>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</si>
  <si>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</si>
  <si>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</si>
  <si>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</si>
  <si>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</si>
  <si>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</si>
  <si>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</si>
  <si>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</si>
  <si>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</si>
  <si>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</si>
  <si>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</si>
  <si>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</si>
  <si>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</si>
  <si>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</si>
  <si>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</si>
  <si>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</si>
  <si>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</si>
  <si>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</si>
  <si>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</si>
  <si>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</si>
  <si>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</si>
  <si>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</si>
  <si>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</si>
  <si>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</si>
  <si>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</si>
  <si>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</si>
  <si>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</si>
  <si>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</si>
  <si>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</si>
  <si>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</si>
  <si>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</si>
  <si>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</si>
  <si>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</si>
  <si>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</si>
  <si>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</si>
  <si>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</si>
  <si>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</si>
  <si>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</si>
  <si>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</si>
  <si>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</si>
  <si>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</si>
  <si>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</si>
  <si>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</si>
  <si>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</si>
  <si>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</si>
  <si>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</si>
  <si>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</si>
  <si>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</si>
  <si>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</si>
  <si>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</si>
  <si>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</si>
  <si>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</si>
  <si>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</si>
  <si>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</si>
  <si>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</si>
  <si>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</si>
  <si>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</si>
  <si>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</si>
  <si>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</si>
  <si>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</si>
  <si>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</si>
  <si>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</si>
  <si>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</si>
  <si>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</si>
  <si>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</si>
  <si>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</si>
  <si>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</si>
  <si>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</si>
  <si>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</si>
  <si>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</si>
  <si>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</si>
  <si>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</si>
  <si>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</si>
  <si>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</si>
  <si>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</si>
  <si>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</si>
  <si>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</si>
  <si>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</si>
  <si>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</si>
  <si>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</si>
  <si>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</si>
  <si>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</si>
  <si>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</si>
  <si>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</si>
  <si>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</si>
  <si>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</si>
  <si>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</si>
  <si>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</si>
  <si>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</si>
  <si>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</si>
  <si>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</si>
  <si>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</si>
  <si>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</si>
  <si>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</si>
  <si>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</si>
  <si>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</si>
  <si>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</si>
  <si>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</si>
  <si>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</si>
  <si>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</si>
  <si>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</si>
  <si>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</si>
  <si>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</si>
  <si>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</si>
  <si>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</si>
  <si>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</si>
  <si>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</si>
  <si>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</si>
  <si>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</si>
  <si>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</si>
  <si>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</si>
  <si>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</si>
  <si>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</si>
  <si>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</si>
  <si>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</si>
  <si>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</si>
  <si>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</si>
  <si>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</si>
  <si>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</si>
  <si>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</si>
  <si>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</si>
  <si>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</si>
  <si>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</si>
  <si>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</si>
  <si>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</si>
  <si>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</si>
  <si>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</si>
  <si>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</si>
  <si>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</si>
  <si>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</si>
  <si>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</si>
  <si>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</si>
  <si>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</si>
  <si>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</si>
  <si>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</si>
  <si>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</si>
  <si>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</si>
  <si>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</si>
  <si>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</si>
  <si>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</si>
  <si>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</si>
  <si>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</si>
  <si>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</si>
  <si>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</si>
  <si>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</si>
  <si>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</si>
  <si>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</si>
  <si>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</si>
  <si>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</si>
  <si>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</si>
  <si>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</si>
  <si>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</si>
  <si>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</si>
  <si>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</si>
  <si>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</si>
  <si>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</si>
  <si>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</si>
  <si>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</si>
  <si>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</si>
  <si>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</si>
  <si>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</si>
  <si>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</si>
  <si>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</si>
  <si>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</si>
  <si>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</si>
  <si>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</si>
  <si>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</si>
  <si>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</si>
  <si>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</si>
  <si>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</si>
  <si>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</si>
  <si>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</si>
  <si>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</si>
  <si>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</si>
  <si>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</si>
  <si>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</si>
  <si>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</si>
  <si>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</si>
  <si>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</si>
  <si>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</si>
  <si>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</si>
  <si>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</si>
  <si>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</si>
  <si>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</si>
  <si>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</si>
  <si>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</si>
  <si>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</si>
  <si>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</si>
  <si>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</si>
  <si>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</si>
  <si>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</si>
  <si>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</si>
  <si>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</si>
  <si>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</si>
  <si>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</si>
  <si>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</si>
  <si>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</si>
  <si>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</si>
  <si>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</si>
  <si>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</si>
  <si>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</si>
  <si>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</si>
  <si>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</si>
  <si>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</si>
  <si>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</si>
  <si>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</si>
  <si>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</si>
  <si>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</si>
  <si>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</si>
  <si>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</si>
  <si>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</si>
  <si>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</si>
  <si>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</si>
  <si>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</si>
  <si>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</si>
  <si>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</si>
  <si>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</si>
  <si>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</si>
  <si>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</si>
  <si>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</si>
  <si>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</si>
  <si>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</si>
  <si>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</si>
  <si>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</si>
  <si>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</si>
  <si>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</si>
  <si>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</si>
  <si>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</si>
  <si>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</si>
  <si>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</si>
  <si>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</si>
  <si>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</si>
  <si>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</si>
  <si>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</si>
  <si>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</si>
  <si>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</si>
  <si>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</si>
  <si>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</si>
  <si>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</si>
  <si>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</si>
  <si>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</si>
  <si>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</si>
  <si>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</si>
  <si>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</si>
  <si>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</si>
  <si>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</si>
  <si>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</si>
  <si>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</si>
  <si>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</si>
  <si>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</si>
  <si>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</si>
  <si>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</si>
  <si>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</si>
  <si>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</si>
  <si>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</si>
  <si>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</si>
  <si>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</si>
  <si>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</si>
  <si>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</si>
  <si>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</si>
  <si>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</si>
  <si>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</si>
  <si>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</si>
  <si>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</si>
  <si>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</si>
  <si>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</si>
  <si>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</si>
  <si>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</si>
  <si>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</si>
  <si>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</si>
  <si>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</si>
  <si>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</si>
  <si>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</si>
  <si>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</si>
  <si>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</si>
  <si>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</si>
  <si>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</si>
  <si>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</si>
  <si>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</si>
  <si>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</si>
  <si>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</si>
  <si>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</si>
  <si>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</si>
  <si>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</si>
  <si>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</si>
  <si>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</si>
  <si>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</si>
  <si>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</si>
  <si>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</si>
  <si>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</si>
  <si>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</si>
  <si>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</si>
  <si>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</si>
  <si>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</si>
  <si>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</si>
  <si>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</si>
  <si>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</si>
  <si>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</si>
  <si>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</si>
  <si>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</si>
  <si>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</si>
  <si>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</si>
  <si>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</si>
  <si>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</si>
  <si>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</si>
  <si>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</si>
  <si>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</si>
  <si>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</si>
  <si>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</si>
  <si>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</si>
  <si>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</si>
  <si>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</si>
  <si>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</si>
  <si>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</si>
  <si>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</si>
  <si>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</si>
  <si>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</si>
  <si>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</si>
  <si>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</si>
  <si>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</si>
  <si>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</si>
  <si>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</si>
  <si>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</si>
  <si>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</si>
  <si>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</si>
  <si>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</si>
  <si>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</si>
  <si>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</si>
  <si>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</si>
  <si>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</si>
  <si>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</si>
  <si>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</si>
  <si>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</si>
  <si>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</si>
  <si>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</si>
  <si>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</si>
  <si>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</si>
  <si>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</si>
  <si>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</si>
  <si>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</si>
  <si>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</si>
  <si>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</si>
  <si>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</si>
  <si>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</si>
  <si>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</si>
  <si>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</si>
  <si>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</si>
  <si>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</si>
  <si>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</si>
  <si>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</si>
  <si>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</si>
  <si>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</si>
  <si>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</si>
  <si>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</si>
  <si>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</si>
  <si>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</si>
  <si>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</si>
  <si>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</si>
  <si>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</si>
  <si>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</si>
  <si>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</si>
  <si>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</si>
  <si>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</si>
  <si>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</si>
  <si>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</si>
  <si>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</si>
  <si>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</si>
  <si>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</si>
  <si>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</si>
  <si>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</si>
  <si>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</si>
  <si>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</si>
  <si>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</si>
  <si>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</si>
  <si>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</si>
  <si>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</si>
  <si>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</si>
  <si>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</si>
  <si>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</si>
  <si>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</si>
  <si>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</si>
  <si>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</si>
  <si>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</si>
  <si>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</si>
  <si>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</si>
  <si>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</si>
  <si>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</si>
  <si>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</si>
  <si>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</si>
  <si>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</si>
  <si>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</si>
  <si>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</si>
  <si>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</si>
  <si>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</si>
  <si>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</si>
  <si>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</si>
  <si>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</si>
  <si>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</si>
  <si>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</si>
  <si>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</si>
  <si>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</si>
  <si>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</si>
  <si>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</si>
  <si>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</si>
  <si>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</si>
  <si>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</si>
  <si>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</si>
  <si>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</si>
  <si>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</si>
  <si>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</si>
  <si>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</si>
  <si>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</si>
  <si>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</si>
  <si>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</si>
  <si>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</si>
  <si>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</si>
  <si>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</si>
  <si>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</si>
  <si>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</si>
  <si>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</si>
  <si>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</si>
  <si>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</si>
  <si>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</si>
  <si>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</si>
  <si>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</si>
  <si>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</si>
  <si>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</si>
  <si>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</si>
  <si>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</si>
  <si>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</si>
  <si>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</si>
  <si>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</si>
  <si>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</si>
  <si>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</si>
  <si>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</si>
  <si>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</si>
  <si>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</si>
  <si>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</si>
  <si>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</si>
  <si>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</si>
  <si>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</si>
  <si>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</si>
  <si>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</si>
  <si>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</si>
  <si>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</si>
  <si>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</si>
  <si>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</si>
  <si>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</si>
  <si>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</si>
  <si>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</si>
  <si>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</si>
  <si>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</si>
  <si>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</si>
  <si>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</si>
  <si>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</si>
  <si>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</si>
  <si>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</si>
  <si>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</si>
  <si>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</si>
  <si>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</si>
  <si>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</si>
  <si>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</si>
  <si>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</si>
  <si>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</si>
  <si>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</si>
  <si>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</si>
  <si>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</si>
  <si>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</si>
  <si>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</si>
  <si>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</si>
  <si>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</si>
  <si>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</si>
  <si>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</si>
  <si>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</si>
  <si>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</si>
  <si>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</si>
  <si>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</si>
  <si>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</si>
  <si>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</si>
  <si>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</si>
  <si>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</si>
  <si>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</si>
  <si>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</si>
  <si>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</si>
  <si>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</si>
  <si>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</si>
  <si>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</si>
  <si>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</si>
  <si>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</si>
  <si>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</si>
  <si>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</si>
  <si>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</si>
  <si>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</si>
  <si>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</si>
  <si>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</si>
  <si>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</si>
  <si>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</si>
  <si>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</si>
  <si>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</si>
  <si>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</si>
  <si>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</si>
  <si>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</si>
  <si>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</si>
  <si>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</si>
  <si>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</si>
  <si>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</si>
  <si>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</si>
  <si>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</si>
  <si>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</si>
  <si>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</si>
  <si>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</si>
  <si>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</si>
  <si>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</si>
  <si>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</si>
  <si>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</si>
  <si>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</si>
  <si>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</si>
  <si>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</si>
  <si>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</si>
  <si>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</si>
  <si>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</si>
  <si>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</si>
  <si>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</si>
  <si>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</si>
  <si>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</si>
  <si>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</si>
  <si>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</si>
  <si>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</si>
  <si>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</si>
  <si>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</si>
  <si>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</si>
  <si>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</si>
  <si>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</si>
  <si>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</si>
  <si>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</si>
  <si>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</si>
  <si>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</si>
  <si>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</si>
  <si>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</si>
  <si>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</si>
  <si>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</si>
  <si>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</si>
  <si>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</si>
  <si>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</si>
  <si>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</si>
  <si>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</si>
  <si>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</si>
  <si>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</si>
  <si>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</si>
  <si>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</si>
  <si>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</si>
  <si>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</si>
  <si>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</si>
  <si>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</si>
  <si>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</si>
  <si>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</si>
  <si>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</si>
  <si>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</si>
  <si>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</si>
  <si>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</si>
  <si>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</si>
  <si>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</si>
  <si>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</si>
  <si>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</si>
  <si>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</si>
  <si>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</si>
  <si>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</si>
  <si>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</si>
  <si>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</si>
  <si>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</si>
  <si>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</si>
  <si>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</si>
  <si>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</si>
  <si>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</si>
  <si>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</si>
  <si>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</si>
  <si>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</si>
  <si>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</si>
  <si>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</si>
  <si>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</si>
  <si>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</si>
  <si>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</si>
  <si>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</si>
  <si>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</si>
  <si>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</si>
  <si>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</si>
  <si>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</si>
  <si>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</si>
  <si>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</si>
  <si>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</si>
  <si>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</si>
  <si>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</si>
  <si>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</si>
  <si>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</si>
  <si>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</si>
  <si>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</si>
  <si>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</si>
  <si>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</si>
  <si>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</si>
  <si>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</si>
  <si>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</si>
  <si>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</si>
  <si>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</si>
  <si>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</si>
  <si>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</si>
  <si>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</si>
  <si>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</si>
  <si>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</si>
  <si>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</si>
  <si>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</si>
  <si>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</si>
  <si>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</si>
  <si>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</si>
  <si>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</si>
  <si>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</si>
  <si>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</si>
  <si>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</si>
  <si>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</si>
  <si>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</si>
  <si>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</si>
  <si>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</si>
  <si>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</si>
  <si>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</si>
  <si>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</si>
  <si>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</si>
  <si>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</si>
  <si>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</si>
  <si>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</si>
  <si>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</si>
  <si>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</si>
  <si>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</si>
  <si>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</si>
  <si>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</si>
  <si>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</si>
  <si>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</si>
  <si>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</si>
  <si>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</si>
  <si>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</si>
  <si>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</si>
  <si>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</si>
  <si>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</si>
  <si>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</si>
  <si>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</si>
  <si>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</si>
  <si>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</si>
  <si>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</si>
  <si>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</si>
  <si>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</si>
  <si>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</si>
  <si>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</si>
  <si>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</si>
  <si>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</si>
  <si>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</si>
  <si>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</si>
  <si>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</si>
  <si>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</si>
  <si>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</si>
  <si>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</si>
  <si>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</si>
  <si>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</si>
  <si>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</si>
  <si>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</si>
  <si>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</si>
  <si>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</si>
  <si>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</si>
  <si>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</si>
  <si>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</si>
  <si>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</si>
  <si>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</si>
  <si>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</si>
  <si>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</si>
  <si>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</si>
  <si>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</si>
  <si>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</si>
  <si>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</si>
  <si>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</si>
  <si>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</si>
  <si>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</si>
  <si>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</si>
  <si>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</si>
  <si>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</si>
  <si>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</si>
  <si>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</si>
  <si>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</si>
  <si>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</si>
  <si>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</si>
  <si>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</si>
  <si>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</si>
  <si>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</si>
  <si>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</si>
  <si>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</si>
  <si>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</si>
  <si>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</si>
  <si>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</si>
  <si>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</si>
  <si>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</si>
  <si>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</si>
  <si>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</si>
  <si>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</si>
  <si>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</si>
  <si>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</si>
  <si>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</si>
  <si>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</si>
  <si>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</si>
  <si>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</si>
  <si>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</si>
  <si>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</si>
  <si>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</si>
  <si>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</si>
  <si>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</si>
  <si>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</si>
  <si>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</si>
  <si>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</si>
  <si>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</si>
  <si>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</si>
  <si>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</si>
  <si>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</si>
  <si>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</si>
  <si>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</si>
  <si>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</si>
  <si>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</si>
  <si>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</si>
  <si>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</si>
  <si>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</si>
  <si>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</si>
  <si>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</si>
  <si>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</si>
  <si>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</si>
  <si>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</si>
  <si>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</si>
  <si>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</si>
  <si>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</si>
  <si>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</si>
  <si>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</si>
  <si>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</si>
  <si>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</si>
  <si>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</si>
  <si>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</si>
  <si>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</si>
  <si>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</si>
  <si>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</si>
  <si>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</si>
  <si>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</si>
  <si>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</si>
  <si>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</si>
  <si>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</si>
  <si>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</si>
  <si>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</si>
  <si>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</si>
  <si>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</si>
  <si>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</si>
  <si>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</si>
  <si>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</si>
  <si>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</si>
  <si>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</si>
  <si>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</si>
  <si>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</si>
  <si>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</si>
  <si>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</si>
  <si>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</si>
  <si>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</si>
  <si>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</si>
  <si>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</si>
  <si>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</si>
  <si>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</si>
  <si>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</si>
  <si>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</si>
  <si>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</si>
  <si>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</si>
  <si>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</si>
  <si>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</si>
  <si>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</si>
  <si>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</si>
  <si>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</si>
  <si>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</si>
  <si>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</si>
  <si>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</si>
  <si>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</si>
  <si>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</si>
  <si>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</si>
  <si>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</si>
  <si>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</si>
  <si>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</si>
  <si>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</si>
  <si>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</si>
  <si>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</si>
  <si>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</si>
  <si>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</si>
  <si>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</si>
  <si>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</si>
  <si>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</si>
  <si>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</si>
  <si>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</si>
  <si>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</si>
  <si>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</si>
  <si>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</si>
  <si>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</si>
  <si>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</si>
  <si>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</si>
  <si>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</si>
  <si>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</si>
  <si>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</si>
  <si>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</si>
  <si>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</si>
  <si>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</si>
  <si>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</si>
  <si>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</si>
  <si>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</si>
  <si>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</si>
  <si>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</si>
  <si>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</si>
  <si>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</si>
  <si>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</si>
  <si>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</si>
  <si>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</si>
  <si>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</si>
  <si>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</si>
  <si>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</si>
  <si>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</si>
  <si>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</si>
  <si>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</si>
  <si>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</si>
  <si>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</si>
  <si>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</si>
  <si>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</si>
  <si>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</si>
  <si>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</si>
  <si>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</si>
  <si>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</si>
  <si>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</si>
  <si>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</si>
  <si>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</si>
  <si>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</si>
  <si>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</si>
  <si>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</si>
  <si>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</si>
  <si>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</si>
  <si>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</si>
  <si>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</si>
  <si>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</si>
  <si>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</si>
  <si>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</si>
  <si>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</si>
  <si>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</si>
  <si>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</si>
  <si>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</si>
  <si>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</si>
  <si>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</si>
  <si>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</si>
  <si>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</si>
  <si>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</si>
  <si>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</si>
  <si>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</si>
  <si>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</si>
  <si>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</si>
  <si>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</si>
  <si>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</si>
  <si>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</si>
  <si>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</si>
  <si>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</si>
  <si>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</si>
  <si>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</si>
  <si>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</si>
  <si>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</si>
  <si>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</si>
  <si>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</si>
  <si>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</si>
  <si>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</si>
  <si>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</si>
  <si>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</si>
  <si>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</si>
  <si>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</si>
  <si>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</si>
  <si>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</si>
  <si>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</si>
  <si>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</si>
  <si>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</si>
  <si>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</si>
  <si>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</si>
  <si>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</si>
  <si>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</si>
  <si>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</si>
  <si>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</si>
  <si>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</si>
  <si>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</si>
  <si>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</si>
  <si>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</si>
  <si>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</si>
  <si>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</si>
  <si>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</si>
  <si>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</si>
  <si>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</si>
  <si>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</si>
  <si>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</si>
  <si>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</si>
  <si>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</si>
  <si>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</si>
  <si>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</si>
  <si>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</si>
  <si>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</si>
  <si>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</si>
  <si>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</si>
  <si>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</si>
  <si>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</si>
  <si>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</si>
  <si>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</si>
  <si>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</si>
  <si>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</si>
  <si>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</si>
  <si>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</si>
  <si>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</si>
  <si>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</si>
  <si>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</si>
  <si>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</si>
  <si>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</si>
  <si>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</si>
  <si>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</si>
  <si>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</si>
  <si>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</si>
  <si>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</si>
  <si>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</si>
  <si>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</si>
  <si>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</si>
  <si>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</si>
  <si>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</si>
  <si>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</si>
  <si>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</si>
  <si>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</si>
  <si>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</si>
  <si>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</si>
  <si>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</si>
  <si>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</si>
  <si>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</si>
  <si>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</si>
  <si>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</si>
  <si>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</si>
  <si>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</si>
  <si>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</si>
  <si>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</si>
  <si>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</si>
  <si>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</si>
  <si>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</si>
  <si>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</si>
  <si>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</si>
  <si>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</si>
  <si>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</si>
  <si>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</si>
  <si>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</si>
  <si>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</si>
  <si>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</si>
  <si>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</si>
  <si>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</si>
  <si>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</si>
  <si>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</si>
  <si>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</si>
  <si>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</si>
  <si>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</si>
  <si>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</si>
  <si>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</si>
  <si>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</si>
  <si>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</si>
  <si>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</si>
  <si>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</si>
  <si>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</si>
  <si>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</si>
  <si>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</si>
  <si>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</si>
  <si>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</si>
  <si>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</si>
  <si>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</si>
  <si>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</si>
  <si>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</si>
  <si>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</si>
  <si>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</si>
  <si>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</si>
  <si>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</si>
  <si>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</si>
  <si>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</si>
  <si>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</si>
  <si>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</si>
  <si>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</si>
  <si>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</si>
  <si>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</si>
  <si>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</si>
  <si>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</si>
  <si>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</si>
  <si>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</si>
  <si>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</si>
  <si>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</si>
  <si>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</si>
  <si>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</si>
  <si>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</si>
  <si>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</si>
  <si>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</si>
  <si>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</si>
  <si>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</si>
  <si>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</si>
  <si>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</si>
  <si>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</si>
  <si>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</si>
  <si>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</si>
  <si>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</si>
  <si>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</si>
  <si>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</si>
  <si>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</si>
  <si>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</si>
  <si>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</si>
  <si>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</si>
  <si>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</si>
  <si>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</si>
  <si>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</si>
  <si>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</si>
  <si>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</si>
  <si>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</si>
  <si>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</si>
  <si>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</si>
  <si>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</si>
  <si>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</si>
  <si>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</si>
  <si>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</si>
  <si>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</si>
  <si>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</si>
  <si>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</si>
  <si>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</si>
  <si>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</si>
  <si>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</si>
  <si>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</si>
  <si>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</si>
  <si>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</si>
  <si>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</si>
  <si>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</si>
  <si>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</si>
  <si>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</si>
  <si>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</si>
  <si>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</si>
  <si>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</si>
  <si>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</si>
  <si>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</si>
  <si>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</si>
  <si>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</si>
  <si>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</si>
  <si>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</si>
  <si>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</si>
  <si>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</si>
  <si>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</si>
  <si>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</si>
  <si>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</si>
  <si>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</si>
  <si>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</si>
  <si>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</si>
  <si>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</si>
  <si>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</si>
  <si>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</si>
  <si>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</si>
  <si>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</si>
  <si>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</si>
  <si>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</si>
  <si>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</si>
  <si>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</si>
  <si>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</si>
  <si>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</si>
  <si>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</si>
  <si>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</si>
  <si>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</si>
  <si>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</si>
  <si>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</si>
  <si>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</si>
  <si>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</si>
  <si>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</si>
  <si>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</si>
  <si>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</si>
  <si>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</si>
  <si>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</si>
  <si>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</si>
  <si>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</si>
  <si>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</si>
  <si>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</si>
  <si>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</si>
  <si>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</si>
  <si>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</si>
  <si>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</si>
  <si>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</si>
  <si>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</si>
  <si>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</si>
  <si>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</si>
  <si>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</si>
  <si>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</si>
  <si>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</si>
  <si>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</si>
  <si>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</si>
  <si>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</si>
  <si>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</si>
  <si>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</si>
  <si>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</si>
  <si>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</si>
  <si>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</si>
  <si>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</si>
  <si>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</si>
  <si>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</si>
  <si>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</si>
  <si>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</si>
  <si>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</si>
  <si>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</si>
  <si>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</si>
  <si>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</si>
  <si>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</si>
  <si>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</si>
  <si>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</si>
  <si>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</si>
  <si>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</si>
  <si>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</si>
  <si>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</si>
  <si>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</si>
  <si>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</si>
  <si>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</si>
  <si>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</si>
  <si>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</si>
  <si>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</si>
  <si>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</si>
  <si>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</si>
  <si>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</si>
  <si>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</si>
  <si>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</si>
  <si>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</si>
  <si>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</si>
  <si>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</si>
  <si>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</si>
  <si>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</si>
  <si>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</si>
  <si>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</si>
  <si>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</si>
  <si>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</si>
  <si>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</si>
  <si>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</si>
  <si>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</si>
  <si>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</si>
  <si>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</si>
  <si>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</si>
  <si>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</si>
  <si>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</si>
  <si>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</si>
  <si>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</si>
  <si>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</si>
  <si>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</si>
  <si>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</si>
  <si>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</si>
  <si>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</si>
  <si>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</si>
  <si>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</si>
  <si>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</si>
  <si>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</si>
  <si>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</si>
  <si>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</si>
  <si>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</si>
  <si>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</si>
  <si>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</si>
  <si>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</si>
  <si>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</si>
  <si>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</si>
  <si>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</si>
  <si>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</si>
  <si>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</si>
  <si>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</si>
  <si>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</si>
  <si>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</si>
  <si>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</si>
  <si>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</si>
  <si>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</si>
  <si>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</si>
  <si>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</si>
  <si>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</si>
  <si>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</si>
  <si>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</si>
  <si>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</si>
  <si>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</si>
  <si>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</si>
  <si>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</si>
  <si>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</si>
  <si>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</si>
  <si>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</si>
  <si>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</si>
  <si>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</si>
  <si>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</si>
  <si>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</si>
  <si>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</si>
  <si>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</si>
  <si>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</si>
  <si>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</si>
  <si>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</si>
  <si>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</si>
  <si>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</si>
  <si>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</si>
  <si>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</si>
  <si>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</si>
  <si>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</si>
  <si>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</si>
  <si>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</si>
  <si>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</si>
  <si>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</si>
  <si>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</si>
  <si>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</si>
  <si>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</si>
  <si>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</si>
  <si>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</si>
  <si>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</si>
  <si>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</si>
  <si>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</si>
  <si>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</si>
  <si>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</si>
  <si>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</si>
  <si>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</si>
  <si>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</si>
  <si>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</si>
  <si>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</si>
  <si>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</si>
  <si>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</si>
  <si>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</si>
  <si>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</si>
  <si>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</si>
  <si>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</si>
  <si>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</si>
  <si>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</si>
  <si>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</si>
  <si>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</si>
  <si>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</si>
  <si>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</si>
  <si>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</si>
  <si>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</si>
  <si>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</si>
  <si>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</si>
  <si>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</si>
  <si>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</si>
  <si>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</si>
  <si>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</si>
  <si>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</si>
  <si>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</si>
  <si>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</si>
  <si>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</si>
  <si>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</si>
  <si>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</si>
  <si>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</si>
  <si>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</si>
  <si>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</si>
  <si>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</si>
  <si>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</si>
  <si>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</si>
  <si>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</si>
  <si>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</si>
  <si>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</si>
  <si>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</si>
  <si>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</si>
  <si>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</si>
  <si>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</si>
  <si>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</si>
  <si>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</si>
  <si>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</si>
  <si>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</si>
  <si>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</si>
  <si>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</si>
  <si>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</si>
  <si>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</si>
  <si>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</si>
  <si>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</si>
  <si>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</si>
  <si>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</si>
  <si>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</si>
  <si>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</si>
  <si>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</si>
  <si>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</si>
  <si>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</si>
  <si>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</si>
  <si>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</si>
  <si>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</si>
  <si>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</si>
  <si>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</si>
  <si>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</si>
  <si>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</si>
  <si>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</si>
  <si>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</si>
  <si>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</si>
  <si>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</si>
  <si>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</si>
  <si>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</si>
  <si>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</si>
  <si>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</si>
  <si>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</si>
  <si>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</si>
  <si>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</si>
  <si>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</si>
  <si>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</si>
  <si>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</si>
  <si>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</si>
  <si>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</si>
  <si>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</si>
  <si>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</si>
  <si>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</si>
  <si>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</si>
  <si>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</si>
  <si>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</si>
  <si>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</si>
  <si>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</si>
  <si>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</si>
  <si>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</si>
  <si>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</si>
  <si>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</si>
  <si>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</si>
  <si>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</si>
  <si>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</si>
  <si>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</si>
  <si>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</si>
  <si>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</si>
  <si>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</si>
  <si>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</si>
  <si>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</si>
  <si>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</si>
  <si>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</si>
  <si>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</si>
  <si>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</si>
  <si>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</si>
  <si>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</si>
  <si>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</si>
  <si>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</si>
  <si>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</si>
  <si>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</si>
  <si>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</si>
  <si>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</si>
  <si>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</si>
  <si>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</si>
  <si>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</si>
  <si>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</si>
  <si>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</si>
  <si>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</si>
  <si>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</si>
  <si>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</si>
  <si>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</si>
  <si>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</si>
  <si>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</si>
  <si>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</si>
  <si>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</si>
  <si>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</si>
  <si>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</si>
  <si>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</si>
  <si>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</si>
  <si>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</si>
  <si>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</si>
  <si>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</si>
  <si>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</si>
  <si>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</si>
  <si>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</si>
  <si>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</si>
  <si>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</si>
  <si>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</si>
  <si>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</si>
  <si>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</si>
  <si>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</si>
  <si>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</si>
  <si>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</si>
  <si>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</si>
  <si>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</si>
  <si>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</si>
  <si>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</si>
  <si>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</si>
  <si>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</si>
  <si>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</si>
  <si>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</si>
  <si>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</si>
  <si>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</si>
  <si>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</si>
  <si>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</si>
  <si>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</si>
  <si>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</si>
  <si>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</si>
  <si>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</si>
  <si>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</si>
  <si>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</si>
  <si>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</si>
  <si>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</si>
  <si>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</si>
  <si>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</si>
  <si>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</si>
  <si>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</si>
  <si>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</si>
  <si>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</si>
  <si>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</si>
  <si>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</si>
  <si>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</si>
  <si>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</si>
  <si>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</si>
  <si>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</si>
  <si>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</si>
  <si>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</si>
  <si>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</si>
  <si>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</si>
  <si>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</si>
  <si>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</si>
  <si>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</si>
  <si>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</si>
  <si>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</si>
  <si>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</si>
  <si>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</si>
  <si>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</si>
  <si>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</si>
  <si>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</si>
  <si>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</si>
  <si>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</si>
  <si>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</si>
  <si>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</si>
  <si>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</si>
  <si>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</si>
  <si>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</si>
  <si>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</si>
  <si>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</si>
  <si>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</si>
  <si>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</si>
  <si>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</si>
  <si>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</si>
  <si>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</si>
  <si>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</si>
  <si>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</si>
  <si>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</si>
  <si>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</si>
  <si>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</si>
  <si>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</si>
  <si>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</si>
  <si>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</si>
  <si>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</si>
  <si>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</si>
  <si>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</si>
  <si>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</si>
  <si>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</si>
  <si>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</si>
  <si>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</si>
  <si>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</si>
  <si>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</si>
  <si>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</si>
  <si>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</si>
  <si>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</si>
  <si>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</si>
  <si>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</si>
  <si>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</si>
  <si>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</si>
  <si>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</si>
  <si>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</si>
  <si>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</si>
  <si>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</si>
  <si>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</si>
  <si>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</si>
  <si>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</si>
  <si>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</si>
  <si>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</si>
  <si>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</si>
  <si>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</si>
  <si>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</si>
  <si>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</si>
  <si>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</si>
  <si>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</si>
  <si>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</si>
  <si>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</si>
  <si>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</si>
  <si>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</si>
  <si>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</si>
  <si>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</si>
  <si>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</si>
  <si>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</si>
  <si>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</si>
  <si>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</si>
  <si>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</si>
  <si>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</si>
  <si>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</si>
  <si>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</si>
  <si>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</si>
  <si>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</si>
  <si>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</si>
  <si>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</si>
  <si>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</si>
  <si>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</si>
  <si>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</si>
  <si>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</si>
  <si>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</si>
  <si>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</si>
  <si>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</si>
  <si>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</si>
  <si>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</si>
  <si>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</si>
  <si>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</si>
  <si>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</si>
  <si>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</si>
  <si>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</si>
  <si>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</si>
  <si>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</si>
  <si>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</si>
  <si>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</si>
  <si>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</si>
  <si>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</si>
  <si>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</si>
  <si>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</si>
  <si>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</si>
  <si>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</si>
  <si>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</si>
  <si>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</si>
  <si>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</si>
  <si>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</si>
  <si>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</si>
  <si>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</si>
  <si>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</si>
  <si>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</si>
  <si>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</si>
  <si>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</si>
  <si>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</si>
  <si>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</si>
  <si>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</si>
  <si>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</si>
  <si>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</si>
  <si>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</si>
  <si>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</si>
  <si>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</si>
  <si>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</si>
  <si>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</si>
  <si>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</si>
  <si>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</si>
  <si>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</si>
  <si>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</si>
  <si>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</si>
  <si>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</si>
  <si>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</si>
  <si>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</si>
  <si>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</si>
  <si>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</si>
  <si>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</si>
  <si>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</si>
  <si>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</si>
  <si>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</si>
  <si>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</si>
  <si>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</si>
  <si>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</si>
  <si>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</si>
  <si>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</si>
  <si>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</si>
  <si>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</si>
  <si>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</si>
  <si>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</si>
  <si>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</si>
  <si>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</si>
  <si>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</si>
  <si>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</si>
  <si>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</si>
  <si>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</si>
  <si>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</si>
  <si>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</si>
  <si>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</si>
  <si>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</si>
  <si>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</si>
  <si>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</si>
  <si>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</si>
  <si>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</si>
  <si>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</si>
  <si>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</si>
  <si>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</si>
  <si>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</si>
  <si>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</si>
  <si>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</si>
  <si>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</si>
  <si>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</si>
  <si>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</si>
  <si>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</si>
  <si>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</si>
  <si>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</si>
  <si>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</si>
  <si>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</si>
  <si>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</si>
  <si>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</si>
  <si>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</si>
  <si>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</si>
  <si>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</si>
  <si>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</si>
  <si>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</si>
  <si>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</si>
  <si>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</si>
  <si>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</si>
  <si>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</si>
  <si>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</si>
  <si>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</si>
  <si>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</si>
  <si>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</si>
  <si>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</si>
  <si>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</si>
  <si>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</si>
  <si>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</si>
  <si>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</si>
  <si>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</si>
  <si>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</si>
  <si>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</si>
  <si>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</si>
  <si>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</si>
  <si>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</si>
  <si>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</si>
  <si>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</si>
  <si>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</si>
  <si>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</si>
  <si>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</si>
  <si>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</si>
  <si>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</si>
  <si>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</si>
  <si>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</si>
  <si>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</si>
  <si>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</si>
  <si>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</si>
  <si>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</si>
  <si>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</si>
  <si>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</si>
  <si>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</si>
  <si>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</si>
  <si>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</si>
  <si>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</si>
  <si>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</si>
  <si>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</si>
  <si>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</si>
  <si>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</si>
  <si>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</si>
  <si>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</si>
  <si>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</si>
  <si>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</si>
  <si>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</si>
  <si>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</si>
  <si>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</si>
  <si>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</si>
  <si>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</si>
  <si>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</si>
  <si>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</si>
  <si>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</si>
  <si>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</si>
  <si>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</si>
  <si>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</si>
  <si>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</si>
  <si>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</si>
  <si>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</si>
  <si>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</si>
  <si>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</si>
  <si>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</si>
  <si>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</si>
  <si>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</si>
  <si>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</si>
  <si>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</si>
  <si>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</si>
  <si>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</si>
  <si>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</si>
  <si>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</si>
  <si>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</si>
  <si>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</si>
  <si>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</si>
  <si>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</si>
  <si>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</si>
  <si>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</si>
  <si>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</si>
  <si>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</si>
  <si>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</si>
  <si>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</si>
  <si>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</si>
  <si>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</si>
  <si>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</si>
  <si>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</si>
  <si>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</si>
  <si>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</si>
  <si>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</si>
  <si>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</si>
  <si>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</si>
  <si>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</si>
  <si>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</si>
  <si>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</si>
  <si>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</si>
  <si>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</si>
  <si>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</si>
  <si>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</si>
  <si>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</si>
  <si>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</si>
  <si>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</si>
  <si>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</si>
  <si>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</si>
  <si>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</si>
  <si>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</si>
  <si>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</si>
  <si>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</si>
  <si>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</si>
  <si>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</si>
  <si>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</si>
  <si>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</si>
  <si>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</si>
  <si>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</si>
  <si>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</si>
  <si>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</si>
  <si>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</si>
  <si>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</si>
  <si>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</si>
  <si>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</si>
  <si>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</si>
  <si>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</si>
  <si>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</si>
  <si>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</si>
  <si>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</si>
  <si>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</si>
  <si>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</si>
  <si>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</si>
  <si>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</si>
  <si>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</si>
  <si>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</si>
  <si>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</si>
  <si>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</si>
  <si>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</si>
  <si>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</si>
  <si>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</si>
  <si>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</si>
  <si>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</si>
  <si>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</si>
  <si>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</si>
  <si>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</si>
  <si>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</si>
  <si>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</si>
  <si>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</si>
  <si>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</si>
  <si>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</si>
  <si>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</si>
  <si>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</si>
  <si>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</si>
  <si>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</si>
  <si>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</si>
  <si>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</si>
  <si>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</si>
  <si>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</si>
  <si>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</si>
  <si>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</si>
  <si>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</si>
  <si>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</si>
  <si>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</si>
  <si>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</si>
  <si>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</si>
  <si>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</si>
  <si>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</si>
  <si>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</si>
  <si>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</si>
  <si>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</si>
  <si>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</si>
  <si>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</si>
  <si>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</si>
  <si>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</si>
  <si>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</si>
  <si>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</si>
  <si>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</si>
  <si>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</si>
  <si>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</si>
  <si>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</si>
  <si>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</si>
  <si>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</si>
  <si>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</si>
  <si>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</si>
  <si>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</si>
  <si>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</si>
  <si>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</si>
  <si>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</si>
  <si>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</si>
  <si>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</si>
  <si>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</si>
  <si>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</si>
  <si>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</si>
  <si>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</si>
  <si>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</si>
  <si>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</si>
  <si>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</si>
  <si>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</si>
  <si>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</si>
  <si>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</si>
  <si>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</si>
  <si>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</si>
  <si>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</si>
  <si>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</si>
  <si>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</si>
  <si>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</si>
  <si>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</si>
  <si>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</si>
  <si>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</si>
  <si>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</si>
  <si>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</si>
  <si>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</si>
  <si>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</si>
  <si>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</si>
  <si>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</si>
  <si>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</si>
  <si>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</si>
  <si>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</si>
  <si>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</si>
  <si>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</si>
  <si>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</si>
  <si>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</si>
  <si>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</si>
  <si>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</si>
  <si>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</si>
  <si>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</si>
  <si>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</si>
  <si>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</si>
  <si>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</si>
  <si>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</si>
  <si>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</si>
  <si>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</si>
  <si>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</si>
  <si>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</si>
  <si>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</si>
  <si>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</si>
  <si>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</si>
  <si>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</si>
  <si>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</si>
  <si>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</si>
  <si>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</si>
  <si>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</si>
  <si>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</si>
  <si>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</si>
  <si>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</si>
  <si>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</si>
  <si>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</si>
  <si>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</si>
  <si>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</si>
  <si>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</si>
  <si>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</si>
  <si>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</si>
  <si>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</si>
  <si>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</si>
  <si>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</si>
  <si>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</si>
  <si>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</si>
  <si>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</si>
  <si>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</si>
  <si>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</si>
  <si>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</si>
  <si>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</si>
  <si>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</si>
  <si>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</si>
  <si>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</si>
  <si>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</si>
  <si>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</si>
  <si>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</si>
  <si>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</si>
  <si>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</si>
  <si>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</si>
  <si>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</si>
  <si>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</si>
  <si>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</si>
  <si>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</si>
  <si>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</si>
  <si>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</si>
  <si>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</si>
  <si>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</si>
  <si>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</si>
  <si>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</si>
  <si>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</si>
  <si>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</si>
  <si>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</si>
  <si>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</si>
  <si>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</si>
  <si>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</si>
  <si>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</si>
  <si>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</si>
  <si>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</si>
  <si>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</si>
  <si>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</si>
  <si>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</si>
  <si>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</si>
  <si>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</si>
  <si>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</si>
  <si>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</si>
  <si>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</si>
  <si>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</si>
  <si>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</si>
  <si>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</si>
  <si>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</si>
  <si>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</si>
  <si>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</si>
  <si>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</si>
  <si>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</si>
  <si>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</si>
  <si>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</si>
  <si>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</si>
  <si>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</si>
  <si>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</si>
  <si>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</si>
  <si>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</si>
  <si>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</si>
  <si>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</si>
  <si>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</si>
  <si>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</si>
  <si>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</si>
  <si>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</si>
  <si>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</si>
  <si>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</si>
  <si>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</si>
  <si>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</si>
  <si>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</si>
  <si>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</si>
  <si>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</si>
  <si>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</si>
  <si>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</si>
  <si>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</si>
  <si>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</si>
  <si>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</si>
  <si>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</si>
  <si>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</si>
  <si>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</si>
  <si>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</si>
  <si>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</si>
  <si>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</si>
  <si>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</si>
  <si>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</si>
  <si>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</si>
  <si>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</si>
  <si>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</si>
  <si>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</si>
  <si>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</si>
  <si>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</si>
  <si>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</si>
  <si>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</si>
  <si>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</si>
  <si>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</si>
  <si>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</si>
  <si>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</si>
  <si>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</si>
  <si>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</si>
  <si>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</si>
  <si>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</si>
  <si>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</si>
  <si>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</si>
  <si>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</si>
  <si>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</si>
  <si>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</si>
  <si>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</si>
  <si>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</si>
  <si>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</si>
  <si>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</si>
  <si>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</si>
  <si>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</si>
  <si>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</si>
  <si>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</si>
  <si>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</si>
  <si>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</si>
  <si>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</si>
  <si>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</si>
  <si>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</si>
  <si>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</si>
  <si>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</si>
  <si>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</si>
  <si>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</si>
  <si>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</si>
  <si>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</si>
  <si>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</si>
  <si>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</si>
  <si>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</si>
  <si>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</si>
  <si>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</si>
  <si>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</si>
  <si>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</si>
  <si>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</si>
  <si>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</si>
  <si>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</si>
  <si>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</si>
  <si>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</si>
  <si>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</si>
  <si>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</si>
  <si>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</si>
  <si>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</si>
  <si>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</si>
  <si>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</si>
  <si>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</si>
  <si>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</si>
  <si>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</si>
  <si>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</si>
  <si>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</si>
  <si>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</si>
  <si>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</si>
  <si>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</si>
  <si>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</si>
  <si>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</si>
  <si>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</si>
  <si>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</si>
  <si>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</si>
  <si>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</si>
  <si>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</si>
  <si>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</si>
  <si>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</si>
  <si>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</si>
  <si>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</si>
  <si>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</si>
  <si>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</si>
  <si>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</si>
  <si>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</si>
  <si>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</si>
  <si>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</si>
  <si>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</si>
  <si>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</si>
  <si>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</si>
  <si>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</si>
  <si>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</si>
  <si>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</si>
  <si>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</si>
  <si>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</si>
  <si>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</si>
  <si>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</si>
  <si>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</si>
  <si>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</si>
  <si>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</si>
  <si>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</si>
  <si>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</si>
  <si>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</si>
  <si>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</si>
  <si>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</si>
  <si>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</si>
  <si>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</si>
  <si>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</si>
  <si>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</si>
  <si>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</si>
  <si>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</si>
  <si>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</si>
  <si>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</si>
  <si>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</si>
  <si>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</si>
  <si>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</si>
  <si>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</si>
  <si>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</si>
  <si>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</si>
  <si>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</si>
  <si>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</si>
  <si>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</si>
  <si>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</si>
  <si>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</si>
  <si>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</si>
  <si>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</si>
  <si>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</si>
  <si>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</si>
  <si>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</si>
  <si>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</si>
  <si>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</si>
  <si>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</si>
  <si>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</si>
  <si>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</si>
  <si>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</si>
  <si>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</si>
  <si>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</si>
  <si>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</si>
  <si>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</si>
  <si>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</si>
  <si>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</si>
  <si>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</si>
  <si>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</si>
  <si>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</si>
  <si>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</si>
  <si>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</si>
  <si>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</si>
  <si>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</si>
  <si>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</si>
  <si>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</si>
  <si>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</si>
  <si>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</si>
  <si>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</si>
  <si>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</si>
  <si>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</si>
  <si>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</si>
  <si>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</si>
  <si>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</si>
  <si>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</si>
  <si>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</si>
  <si>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</si>
  <si>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</si>
  <si>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</si>
  <si>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</si>
  <si>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</si>
  <si>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</si>
  <si>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</si>
  <si>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</si>
  <si>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</si>
  <si>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</si>
  <si>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</si>
  <si>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</si>
  <si>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</si>
  <si>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</si>
  <si>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</si>
  <si>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</si>
  <si>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</si>
  <si>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</si>
  <si>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</si>
  <si>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</si>
  <si>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</si>
  <si>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</si>
  <si>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</si>
  <si>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</si>
  <si>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</si>
  <si>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</si>
  <si>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</si>
  <si>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</si>
  <si>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</si>
  <si>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</si>
  <si>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</si>
  <si>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</si>
  <si>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</si>
  <si>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</si>
  <si>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</si>
  <si>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</si>
  <si>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</si>
  <si>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</si>
  <si>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</si>
  <si>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</si>
  <si>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</si>
  <si>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</si>
  <si>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</si>
  <si>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</si>
  <si>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</si>
  <si>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</si>
  <si>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</si>
  <si>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</si>
  <si>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</si>
  <si>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</si>
  <si>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</si>
  <si>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</si>
  <si>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</si>
  <si>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</si>
  <si>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</si>
  <si>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</si>
  <si>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</si>
  <si>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</si>
  <si>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</si>
  <si>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</si>
  <si>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</si>
  <si>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</si>
  <si>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</si>
  <si>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</si>
  <si>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</si>
  <si>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</si>
  <si>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</si>
  <si>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</si>
  <si>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</si>
  <si>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</si>
  <si>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</si>
  <si>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</si>
  <si>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</si>
  <si>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</si>
  <si>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</si>
  <si>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</si>
  <si>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</si>
  <si>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</si>
  <si>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</si>
  <si>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</si>
  <si>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</si>
  <si>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</si>
  <si>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</si>
  <si>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</si>
  <si>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</si>
  <si>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</si>
  <si>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</si>
  <si>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</si>
  <si>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</si>
  <si>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</si>
  <si>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</si>
  <si>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</si>
  <si>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</si>
  <si>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</si>
  <si>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</si>
  <si>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</si>
  <si>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</si>
  <si>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</si>
  <si>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</si>
  <si>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</si>
  <si>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</si>
  <si>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</si>
  <si>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</si>
  <si>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</si>
  <si>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</si>
  <si>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</si>
  <si>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</si>
  <si>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</si>
  <si>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</si>
  <si>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</si>
  <si>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</si>
  <si>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</si>
  <si>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</si>
  <si>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</si>
  <si>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</si>
  <si>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</si>
  <si>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</si>
  <si>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</si>
  <si>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</si>
  <si>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</si>
  <si>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</si>
  <si>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</si>
  <si>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</si>
  <si>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</si>
  <si>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</si>
  <si>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</si>
  <si>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</si>
  <si>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</si>
  <si>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</si>
  <si>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</si>
  <si>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</si>
  <si>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</si>
  <si>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</si>
  <si>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</si>
  <si>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</si>
  <si>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</si>
  <si>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</si>
  <si>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</si>
  <si>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</si>
  <si>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</si>
  <si>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</si>
  <si>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</si>
  <si>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</si>
  <si>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</si>
  <si>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</si>
  <si>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</si>
  <si>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</si>
  <si>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</si>
  <si>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</si>
  <si>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</si>
  <si>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</si>
  <si>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</si>
  <si>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</si>
  <si>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</si>
  <si>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</si>
  <si>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</si>
  <si>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</si>
  <si>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</si>
  <si>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</si>
  <si>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</si>
  <si>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</si>
  <si>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</si>
  <si>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</si>
  <si>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</si>
  <si>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</si>
  <si>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</si>
  <si>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</si>
  <si>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</si>
  <si>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</si>
  <si>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</si>
  <si>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</si>
  <si>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</si>
  <si>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</si>
  <si>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</si>
  <si>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</si>
  <si>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</si>
  <si>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</si>
  <si>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</si>
  <si>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</si>
  <si>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</si>
  <si>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</si>
  <si>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</si>
  <si>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</si>
  <si>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</si>
  <si>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</si>
  <si>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</si>
  <si>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</si>
  <si>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</si>
  <si>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</si>
  <si>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</si>
  <si>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</si>
  <si>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</si>
  <si>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</si>
  <si>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</si>
  <si>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</si>
  <si>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</si>
  <si>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</si>
  <si>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</si>
  <si>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</si>
  <si>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</si>
  <si>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</si>
  <si>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</si>
  <si>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</si>
  <si>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</si>
  <si>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</si>
  <si>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</si>
  <si>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</si>
  <si>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</si>
  <si>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</si>
  <si>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</si>
  <si>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</si>
  <si>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</si>
  <si>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</si>
  <si>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</si>
  <si>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</si>
  <si>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</si>
  <si>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</si>
  <si>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</si>
  <si>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</si>
  <si>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</si>
  <si>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</si>
  <si>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</si>
  <si>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</si>
  <si>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</si>
  <si>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</si>
  <si>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</si>
  <si>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</si>
  <si>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</si>
  <si>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</si>
  <si>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</si>
  <si>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</si>
  <si>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</si>
  <si>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</si>
  <si>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</si>
  <si>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</si>
  <si>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</si>
  <si>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</si>
  <si>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</si>
  <si>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</si>
  <si>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</si>
  <si>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</si>
  <si>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</si>
  <si>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</si>
  <si>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</si>
  <si>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</si>
  <si>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</si>
  <si>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</si>
  <si>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</si>
  <si>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</si>
  <si>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</si>
  <si>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</si>
  <si>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</si>
  <si>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</si>
  <si>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</si>
  <si>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</si>
  <si>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</si>
  <si>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</si>
  <si>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</si>
  <si>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</si>
  <si>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</si>
  <si>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</si>
  <si>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</si>
  <si>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</si>
  <si>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</si>
  <si>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</si>
  <si>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</si>
  <si>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</si>
  <si>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</si>
  <si>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</si>
  <si>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</si>
  <si>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</si>
  <si>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</si>
  <si>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</si>
  <si>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</si>
  <si>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</si>
  <si>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</si>
  <si>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</si>
  <si>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</si>
  <si>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</si>
  <si>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</si>
  <si>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</si>
  <si>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</si>
  <si>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</si>
  <si>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</si>
  <si>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</si>
  <si>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</si>
  <si>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</si>
  <si>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</si>
  <si>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</si>
  <si>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</si>
  <si>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</si>
  <si>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</si>
  <si>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</si>
  <si>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</si>
  <si>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</si>
  <si>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</si>
  <si>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</si>
  <si>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</si>
  <si>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</si>
  <si>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</si>
  <si>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</si>
  <si>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</si>
  <si>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</si>
  <si>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</si>
  <si>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</si>
  <si>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</si>
  <si>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</si>
  <si>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</si>
  <si>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</si>
  <si>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</si>
  <si>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</si>
  <si>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</si>
  <si>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</si>
  <si>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</si>
  <si>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</si>
  <si>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</si>
  <si>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</si>
  <si>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</si>
  <si>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</si>
  <si>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</si>
  <si>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</si>
  <si>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</si>
  <si>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</si>
  <si>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</si>
  <si>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</si>
  <si>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</si>
  <si>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</si>
  <si>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</si>
  <si>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</si>
  <si>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</si>
  <si>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</si>
  <si>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</si>
  <si>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</si>
  <si>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</si>
  <si>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</si>
  <si>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</si>
  <si>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</si>
  <si>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</si>
  <si>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</si>
  <si>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</si>
  <si>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</si>
  <si>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</si>
  <si>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</si>
  <si>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</si>
  <si>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</si>
  <si>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</si>
  <si>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</si>
  <si>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</si>
  <si>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</si>
  <si>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</si>
  <si>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</si>
  <si>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</si>
  <si>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</si>
  <si>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</si>
  <si>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</si>
  <si>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</si>
  <si>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</si>
  <si>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</si>
  <si>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</si>
  <si>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</si>
  <si>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</si>
  <si>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</si>
  <si>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</si>
  <si>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</si>
  <si>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</si>
  <si>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</si>
  <si>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</si>
  <si>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</si>
  <si>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</si>
  <si>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</si>
  <si>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</si>
  <si>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</si>
  <si>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</si>
  <si>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</si>
  <si>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</si>
  <si>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</si>
  <si>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</si>
  <si>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</si>
  <si>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</si>
  <si>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</si>
  <si>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</si>
  <si>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</si>
  <si>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</si>
  <si>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</si>
  <si>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</si>
  <si>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</si>
  <si>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</si>
  <si>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</si>
  <si>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</si>
  <si>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</si>
  <si>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</si>
  <si>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</si>
  <si>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</si>
  <si>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</si>
  <si>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</si>
  <si>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</si>
  <si>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</si>
  <si>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</si>
  <si>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</si>
  <si>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</si>
  <si>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</si>
  <si>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</si>
  <si>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</si>
  <si>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</si>
  <si>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</si>
  <si>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</si>
  <si>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</si>
  <si>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</si>
  <si>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</si>
  <si>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</si>
  <si>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</si>
  <si>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</si>
  <si>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</si>
  <si>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</si>
  <si>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</si>
  <si>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</si>
  <si>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</si>
  <si>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</si>
  <si>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</si>
  <si>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</si>
  <si>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</si>
  <si>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</si>
  <si>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</si>
  <si>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</si>
  <si>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</si>
  <si>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</si>
  <si>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</si>
  <si>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</si>
  <si>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</si>
  <si>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</si>
  <si>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</si>
  <si>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</si>
  <si>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</si>
  <si>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</si>
  <si>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</si>
  <si>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</si>
  <si>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</si>
  <si>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</si>
  <si>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</si>
  <si>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</si>
  <si>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</si>
  <si>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</si>
  <si>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</si>
  <si>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</si>
  <si>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</si>
  <si>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</si>
  <si>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</si>
  <si>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</si>
  <si>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</si>
  <si>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</si>
  <si>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</si>
  <si>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</si>
  <si>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</si>
  <si>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</si>
  <si>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</si>
  <si>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</si>
  <si>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</si>
  <si>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</si>
  <si>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</si>
  <si>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</si>
  <si>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</si>
  <si>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</si>
  <si>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</si>
  <si>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</si>
  <si>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</si>
  <si>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</si>
  <si>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</si>
  <si>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</si>
  <si>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</si>
  <si>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</si>
  <si>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</si>
  <si>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</si>
  <si>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</si>
  <si>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</si>
  <si>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</si>
  <si>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</si>
  <si>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</si>
  <si>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</si>
  <si>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</si>
  <si>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</si>
  <si>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</si>
  <si>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</si>
  <si>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</si>
  <si>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</si>
  <si>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</si>
  <si>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</si>
  <si>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</si>
  <si>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</si>
  <si>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</si>
  <si>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</si>
  <si>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</si>
  <si>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</si>
  <si>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</si>
  <si>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</si>
  <si>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</si>
  <si>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</si>
  <si>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</si>
  <si>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</si>
  <si>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</si>
  <si>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</si>
  <si>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</si>
  <si>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</si>
  <si>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</si>
  <si>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</si>
  <si>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</si>
  <si>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</si>
  <si>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</si>
  <si>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</si>
  <si>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</si>
  <si>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</si>
  <si>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</si>
  <si>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</si>
  <si>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</si>
  <si>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</si>
  <si>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</si>
  <si>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</si>
  <si>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</si>
  <si>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</si>
  <si>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</si>
  <si>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</si>
  <si>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</si>
  <si>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</si>
  <si>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</si>
  <si>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</si>
  <si>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</si>
  <si>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</si>
  <si>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</si>
  <si>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</si>
  <si>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</si>
  <si>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</si>
  <si>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</si>
  <si>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</si>
  <si>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</si>
  <si>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</si>
  <si>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</si>
  <si>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</si>
  <si>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</si>
  <si>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</si>
  <si>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</si>
  <si>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</si>
  <si>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</si>
  <si>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</si>
  <si>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</si>
  <si>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</si>
  <si>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</si>
  <si>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</si>
  <si>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</si>
  <si>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</si>
  <si>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</si>
  <si>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</si>
  <si>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</si>
  <si>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</si>
  <si>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</si>
  <si>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</si>
  <si>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</si>
  <si>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</si>
  <si>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</si>
  <si>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</si>
  <si>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</si>
  <si>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</si>
  <si>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</si>
  <si>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</si>
  <si>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</si>
  <si>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</si>
  <si>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</si>
  <si>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</si>
  <si>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</si>
  <si>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</si>
  <si>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</si>
  <si>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</si>
  <si>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</si>
  <si>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</si>
  <si>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</si>
  <si>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</si>
  <si>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</si>
  <si>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</si>
  <si>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</si>
  <si>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</si>
  <si>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</si>
  <si>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</si>
  <si>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</si>
  <si>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</si>
  <si>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</si>
  <si>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</si>
  <si>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</si>
  <si>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</si>
  <si>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</si>
  <si>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</si>
  <si>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</si>
  <si>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</si>
  <si>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</si>
  <si>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</si>
  <si>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</si>
  <si>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</si>
  <si>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</si>
  <si>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</si>
  <si>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</si>
  <si>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</si>
  <si>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</si>
  <si>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</si>
  <si>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</si>
  <si>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</si>
  <si>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</si>
  <si>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</si>
  <si>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</si>
  <si>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</si>
  <si>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</si>
  <si>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</si>
  <si>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</si>
  <si>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</si>
  <si>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</si>
  <si>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</si>
  <si>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</si>
  <si>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</si>
  <si>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</si>
  <si>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</si>
  <si>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</si>
  <si>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</si>
  <si>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</si>
  <si>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</si>
  <si>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</si>
  <si>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</si>
  <si>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</si>
  <si>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</si>
  <si>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</si>
  <si>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</si>
  <si>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</si>
  <si>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</si>
  <si>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</si>
  <si>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</si>
  <si>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</si>
  <si>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</si>
  <si>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</si>
  <si>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</si>
  <si>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</si>
  <si>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</si>
  <si>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</si>
  <si>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</si>
  <si>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</si>
  <si>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</si>
  <si>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</si>
  <si>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</si>
  <si>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</si>
  <si>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</si>
  <si>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</si>
  <si>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</si>
  <si>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</si>
  <si>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</si>
  <si>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</si>
  <si>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</si>
  <si>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</si>
  <si>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</si>
  <si>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</si>
  <si>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</si>
  <si>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</si>
  <si>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</si>
  <si>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</si>
  <si>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</si>
  <si>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</si>
  <si>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</si>
  <si>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</si>
  <si>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</si>
  <si>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</si>
  <si>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</si>
  <si>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</si>
  <si>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</si>
  <si>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</si>
  <si>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</si>
  <si>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</si>
  <si>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</si>
  <si>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</si>
  <si>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</si>
  <si>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</si>
  <si>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</si>
  <si>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</si>
  <si>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</si>
  <si>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</si>
  <si>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</si>
  <si>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</si>
  <si>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</si>
  <si>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</si>
  <si>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</si>
  <si>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</si>
  <si>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</si>
  <si>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</si>
  <si>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</si>
  <si>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</si>
  <si>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</si>
  <si>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</si>
  <si>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</si>
  <si>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</si>
  <si>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</si>
  <si>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</si>
  <si>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</si>
  <si>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</si>
  <si>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</si>
  <si>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</si>
  <si>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</si>
  <si>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</si>
  <si>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</si>
  <si>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</si>
  <si>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</si>
  <si>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</si>
  <si>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</si>
  <si>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</si>
  <si>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</si>
  <si>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</si>
  <si>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</si>
  <si>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</si>
  <si>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</si>
  <si>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</si>
  <si>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</si>
  <si>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</si>
  <si>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</si>
  <si>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</si>
  <si>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</si>
  <si>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</si>
  <si>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</si>
  <si>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</si>
  <si>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</si>
  <si>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</si>
  <si>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</si>
  <si>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</si>
  <si>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</si>
  <si>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</si>
  <si>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</si>
  <si>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</si>
  <si>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</si>
  <si>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</si>
  <si>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</si>
  <si>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</si>
  <si>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</si>
  <si>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</si>
  <si>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</si>
  <si>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</si>
  <si>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</si>
  <si>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</si>
  <si>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</si>
  <si>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</si>
  <si>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</si>
  <si>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</si>
  <si>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</si>
  <si>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</si>
  <si>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</si>
  <si>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</si>
  <si>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</si>
  <si>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</si>
  <si>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</si>
  <si>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</si>
  <si>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</si>
  <si>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</si>
  <si>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</si>
  <si>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</si>
  <si>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</si>
  <si>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</si>
  <si>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</si>
  <si>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</si>
  <si>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</si>
  <si>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</si>
  <si>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</si>
  <si>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</si>
  <si>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</si>
  <si>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</si>
  <si>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</si>
  <si>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</si>
  <si>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</si>
  <si>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</si>
  <si>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</si>
  <si>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</si>
  <si>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</si>
  <si>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</si>
  <si>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</si>
  <si>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</si>
  <si>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</si>
  <si>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</si>
  <si>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</si>
  <si>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</si>
  <si>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</si>
  <si>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</si>
  <si>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</si>
  <si>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</si>
  <si>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</si>
  <si>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</si>
  <si>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</si>
  <si>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</si>
  <si>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</si>
  <si>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</si>
  <si>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</si>
  <si>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</si>
  <si>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</si>
  <si>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</si>
  <si>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</si>
  <si>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</si>
  <si>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</si>
  <si>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</si>
  <si>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</si>
  <si>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</si>
  <si>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</si>
  <si>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</si>
  <si>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</si>
  <si>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</si>
  <si>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</si>
  <si>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</si>
  <si>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</si>
  <si>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</si>
  <si>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</si>
  <si>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</si>
  <si>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</si>
  <si>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</si>
  <si>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</si>
  <si>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</si>
  <si>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</si>
  <si>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</si>
  <si>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</si>
  <si>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</si>
  <si>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</si>
  <si>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</si>
  <si>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</si>
  <si>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</si>
  <si>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</si>
  <si>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</si>
  <si>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</si>
  <si>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</si>
  <si>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</si>
  <si>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</si>
  <si>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</si>
  <si>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</si>
  <si>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</si>
  <si>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</si>
  <si>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</si>
  <si>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</si>
  <si>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</si>
  <si>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</si>
  <si>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</si>
  <si>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</si>
  <si>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</si>
  <si>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</si>
  <si>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</si>
  <si>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</si>
  <si>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</si>
  <si>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</si>
  <si>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</si>
  <si>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</si>
  <si>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</si>
  <si>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</si>
  <si>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</si>
  <si>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</si>
  <si>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</si>
  <si>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</si>
  <si>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</si>
  <si>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</si>
  <si>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</si>
  <si>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</si>
  <si>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</si>
  <si>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</si>
  <si>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</si>
  <si>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</si>
  <si>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</si>
  <si>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</si>
  <si>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</si>
  <si>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</si>
  <si>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</si>
  <si>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</si>
  <si>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</si>
  <si>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</si>
  <si>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</si>
  <si>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</si>
  <si>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</si>
  <si>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</si>
  <si>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</si>
  <si>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</si>
  <si>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</si>
  <si>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</si>
  <si>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</si>
  <si>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</si>
  <si>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</si>
  <si>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</si>
  <si>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</si>
  <si>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</si>
  <si>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</si>
  <si>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</si>
  <si>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</si>
  <si>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</si>
  <si>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</si>
  <si>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</si>
  <si>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</si>
  <si>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</si>
  <si>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</si>
  <si>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</si>
  <si>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</si>
  <si>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</si>
  <si>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</si>
  <si>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</si>
  <si>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</si>
  <si>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</si>
  <si>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</si>
  <si>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</si>
  <si>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</si>
  <si>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</si>
  <si>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</si>
  <si>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</si>
  <si>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</si>
  <si>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</si>
  <si>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</si>
  <si>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</si>
  <si>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</si>
  <si>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</si>
  <si>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</si>
  <si>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</si>
  <si>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</si>
  <si>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</si>
  <si>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</si>
  <si>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</si>
  <si>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</si>
  <si>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</si>
  <si>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</si>
  <si>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</si>
  <si>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</si>
  <si>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</si>
  <si>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</si>
  <si>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</si>
  <si>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</si>
  <si>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</si>
  <si>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</si>
  <si>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</si>
  <si>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</si>
  <si>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</si>
  <si>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</si>
  <si>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</si>
  <si>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</si>
  <si>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</si>
  <si>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</si>
  <si>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</si>
  <si>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</si>
  <si>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</si>
  <si>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</si>
  <si>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</si>
  <si>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</si>
  <si>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</si>
  <si>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</si>
  <si>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</si>
  <si>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</si>
  <si>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</si>
  <si>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</si>
  <si>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</si>
  <si>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</si>
  <si>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</si>
  <si>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</si>
  <si>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</si>
  <si>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</si>
  <si>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</si>
  <si>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</si>
  <si>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</si>
  <si>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</si>
  <si>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</si>
  <si>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</si>
  <si>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</si>
  <si>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</si>
  <si>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</si>
  <si>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</si>
  <si>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</si>
  <si>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</si>
  <si>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</si>
  <si>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</si>
  <si>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</si>
  <si>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</si>
  <si>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</si>
  <si>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</si>
  <si>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</si>
  <si>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</si>
  <si>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</si>
  <si>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</si>
  <si>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</si>
  <si>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</si>
  <si>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</si>
  <si>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</si>
  <si>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</si>
  <si>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</si>
  <si>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</si>
  <si>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</si>
  <si>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</si>
  <si>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</si>
  <si>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</si>
  <si>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</si>
  <si>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</si>
  <si>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</si>
  <si>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</si>
  <si>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</si>
  <si>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</si>
  <si>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</si>
  <si>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</si>
  <si>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</si>
  <si>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</si>
  <si>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</si>
  <si>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</si>
  <si>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</si>
  <si>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</si>
  <si>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</si>
  <si>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</si>
  <si>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</si>
  <si>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</si>
  <si>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</si>
  <si>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</si>
  <si>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</si>
  <si>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</si>
  <si>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</si>
  <si>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</si>
  <si>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</si>
  <si>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</si>
  <si>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</si>
  <si>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</si>
  <si>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</si>
  <si>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</si>
  <si>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</si>
  <si>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</si>
  <si>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</si>
  <si>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</si>
  <si>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</si>
  <si>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</si>
  <si>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</si>
  <si>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</si>
  <si>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</si>
  <si>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</si>
  <si>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</si>
  <si>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</si>
  <si>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</si>
  <si>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</si>
  <si>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</si>
  <si>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</si>
  <si>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</si>
  <si>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</si>
  <si>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</si>
  <si>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</si>
  <si>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</si>
  <si>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</si>
  <si>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</si>
  <si>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</si>
  <si>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</si>
  <si>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</si>
  <si>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</si>
  <si>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</si>
  <si>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</si>
  <si>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</si>
  <si>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</si>
  <si>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</si>
  <si>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</si>
  <si>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</si>
  <si>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</si>
  <si>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</si>
  <si>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</si>
  <si>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</si>
  <si>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</si>
  <si>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</si>
  <si>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</si>
  <si>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</si>
  <si>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</si>
  <si>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</si>
  <si>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</si>
  <si>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</si>
  <si>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</si>
  <si>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</si>
  <si>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</si>
  <si>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</si>
  <si>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</si>
  <si>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</si>
  <si>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</si>
  <si>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</si>
  <si>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</si>
  <si>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</si>
  <si>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</si>
  <si>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</si>
  <si>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</si>
  <si>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</si>
  <si>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</si>
  <si>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</si>
  <si>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</si>
  <si>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</si>
  <si>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</si>
  <si>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</si>
  <si>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</si>
  <si>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</si>
  <si>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</si>
  <si>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</si>
  <si>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</si>
  <si>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</si>
  <si>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</si>
  <si>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</si>
  <si>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</si>
  <si>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</si>
  <si>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</si>
  <si>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</si>
  <si>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</si>
  <si>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</si>
  <si>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</si>
  <si>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</si>
  <si>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</si>
  <si>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</si>
  <si>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</si>
  <si>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</si>
  <si>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</si>
  <si>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</si>
  <si>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</si>
  <si>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</si>
  <si>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</si>
  <si>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</si>
  <si>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</si>
  <si>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</si>
  <si>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</si>
  <si>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</si>
  <si>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</si>
  <si>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</si>
  <si>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</si>
  <si>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</si>
  <si>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</si>
  <si>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</si>
  <si>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</si>
  <si>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</si>
  <si>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</si>
  <si>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</si>
  <si>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</si>
  <si>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</si>
  <si>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</si>
  <si>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</si>
  <si>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</si>
  <si>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</si>
  <si>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</si>
  <si>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</si>
  <si>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</si>
  <si>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</si>
  <si>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</si>
  <si>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</si>
  <si>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</si>
  <si>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</si>
  <si>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</si>
  <si>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</si>
  <si>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</si>
  <si>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</si>
  <si>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</si>
  <si>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</si>
  <si>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</si>
  <si>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</si>
  <si>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</si>
  <si>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</si>
  <si>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</si>
  <si>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</si>
  <si>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</si>
  <si>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</si>
  <si>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</si>
  <si>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</si>
  <si>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</si>
  <si>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</si>
  <si>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</si>
  <si>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</si>
  <si>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</si>
  <si>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</si>
  <si>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</si>
  <si>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</si>
  <si>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</si>
  <si>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</si>
  <si>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</si>
  <si>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</si>
  <si>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</si>
  <si>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</si>
  <si>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</si>
  <si>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</si>
  <si>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</si>
  <si>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</si>
  <si>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</si>
  <si>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</si>
  <si>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</si>
  <si>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</si>
  <si>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</si>
  <si>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</si>
  <si>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</si>
  <si>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</si>
  <si>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</si>
  <si>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</si>
  <si>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</si>
  <si>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</si>
  <si>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</si>
  <si>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</si>
  <si>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</si>
  <si>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</si>
  <si>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</si>
  <si>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</si>
  <si>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</si>
  <si>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</si>
  <si>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</si>
  <si>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</si>
  <si>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</si>
  <si>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</si>
  <si>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</si>
  <si>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</si>
  <si>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</si>
  <si>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</si>
  <si>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</si>
  <si>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</si>
  <si>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</si>
  <si>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</si>
  <si>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</si>
  <si>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</si>
  <si>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</si>
  <si>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</si>
  <si>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</si>
  <si>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</si>
  <si>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</si>
  <si>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</si>
  <si>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</si>
  <si>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</si>
  <si>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</si>
  <si>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</si>
  <si>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</si>
  <si>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</si>
  <si>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</si>
  <si>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</si>
  <si>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</si>
  <si>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</si>
  <si>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</si>
  <si>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</si>
  <si>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</si>
  <si>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</si>
  <si>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</si>
  <si>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</si>
  <si>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</si>
  <si>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</si>
  <si>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</si>
  <si>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</si>
  <si>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</si>
  <si>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</si>
  <si>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</si>
  <si>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</si>
  <si>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</si>
  <si>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</si>
  <si>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</si>
  <si>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</si>
  <si>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</si>
  <si>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</si>
  <si>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</si>
  <si>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</si>
  <si>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</si>
  <si>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</si>
  <si>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</si>
  <si>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</si>
  <si>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</si>
  <si>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</si>
  <si>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</si>
  <si>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</si>
  <si>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</si>
  <si>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</si>
  <si>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</si>
  <si>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</si>
  <si>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</si>
  <si>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</si>
  <si>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</si>
  <si>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</si>
  <si>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</si>
  <si>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</si>
  <si>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</si>
  <si>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</si>
  <si>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</si>
  <si>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</si>
  <si>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</si>
  <si>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</si>
  <si>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</si>
  <si>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</si>
  <si>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</si>
  <si>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</si>
  <si>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</si>
  <si>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</si>
  <si>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</si>
  <si>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</si>
  <si>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</si>
  <si>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</si>
  <si>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</si>
  <si>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</si>
  <si>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</si>
  <si>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</si>
  <si>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</si>
  <si>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</si>
  <si>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</si>
  <si>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</si>
  <si>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</si>
  <si>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</si>
  <si>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</si>
  <si>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</si>
  <si>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</si>
  <si>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</si>
  <si>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</si>
  <si>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</si>
  <si>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</si>
  <si>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</si>
  <si>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</si>
  <si>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</si>
  <si>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</si>
  <si>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</si>
  <si>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</si>
  <si>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</si>
  <si>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</si>
  <si>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</si>
  <si>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</si>
  <si>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</si>
  <si>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</si>
  <si>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</si>
  <si>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</si>
  <si>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</si>
  <si>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</si>
  <si>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</si>
  <si>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</si>
  <si>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</si>
  <si>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</si>
  <si>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</si>
  <si>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</si>
  <si>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</si>
  <si>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</si>
  <si>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</si>
  <si>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</si>
  <si>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</si>
  <si>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</si>
  <si>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</si>
  <si>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</si>
  <si>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</si>
  <si>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</si>
  <si>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</si>
  <si>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</si>
  <si>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</si>
  <si>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</si>
  <si>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</si>
  <si>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</si>
  <si>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</si>
  <si>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</si>
  <si>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</si>
  <si>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</si>
  <si>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</si>
  <si>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</si>
  <si>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</si>
  <si>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</si>
  <si>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</si>
  <si>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</si>
  <si>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</si>
  <si>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</si>
  <si>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</si>
  <si>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</si>
  <si>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</si>
  <si>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</si>
  <si>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</si>
  <si>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</si>
  <si>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</si>
  <si>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</si>
  <si>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</si>
  <si>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</si>
  <si>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</si>
  <si>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</si>
  <si>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</si>
  <si>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</si>
  <si>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</si>
  <si>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</si>
  <si>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</si>
  <si>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</si>
  <si>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</si>
  <si>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</si>
  <si>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</si>
  <si>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</si>
  <si>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</si>
  <si>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</si>
  <si>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</si>
  <si>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</si>
  <si>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</si>
  <si>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</si>
  <si>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</si>
  <si>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</si>
  <si>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</si>
  <si>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</si>
  <si>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</si>
  <si>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</si>
  <si>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</si>
  <si>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</si>
  <si>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</si>
  <si>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</si>
  <si>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</si>
  <si>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</si>
  <si>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</si>
  <si>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</si>
  <si>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</si>
  <si>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</si>
  <si>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</si>
  <si>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</si>
  <si>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</si>
  <si>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</si>
  <si>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</si>
  <si>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</si>
  <si>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</si>
  <si>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</si>
  <si>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</si>
  <si>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</si>
  <si>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</si>
  <si>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</si>
  <si>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</si>
  <si>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</si>
  <si>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</si>
  <si>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</si>
  <si>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</si>
  <si>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</si>
  <si>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</si>
  <si>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</si>
  <si>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</si>
  <si>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</si>
  <si>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</si>
  <si>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</si>
  <si>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</si>
  <si>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</si>
  <si>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</si>
  <si>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</si>
  <si>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</si>
  <si>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</si>
  <si>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</si>
  <si>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</si>
  <si>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</si>
  <si>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</si>
  <si>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</si>
  <si>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</si>
  <si>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</si>
  <si>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</si>
  <si>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</si>
  <si>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</si>
  <si>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</si>
  <si>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</si>
  <si>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</si>
  <si>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</si>
  <si>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</si>
  <si>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</si>
  <si>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</si>
  <si>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</si>
  <si>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</si>
  <si>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</si>
  <si>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</si>
  <si>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</si>
  <si>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</si>
  <si>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</si>
  <si>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</si>
  <si>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</si>
  <si>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</si>
  <si>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</si>
  <si>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</si>
  <si>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</si>
  <si>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</si>
  <si>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</si>
  <si>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</si>
  <si>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</si>
  <si>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</si>
  <si>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</si>
  <si>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</si>
  <si>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</si>
  <si>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</si>
  <si>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</si>
  <si>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</si>
  <si>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</si>
  <si>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</si>
  <si>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</si>
  <si>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</si>
  <si>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</si>
  <si>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</si>
  <si>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</si>
  <si>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</si>
  <si>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</si>
  <si>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</si>
  <si>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</si>
  <si>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</si>
  <si>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</si>
  <si>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</si>
  <si>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</si>
  <si>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</si>
  <si>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</si>
  <si>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</si>
  <si>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</si>
  <si>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</si>
  <si>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</si>
  <si>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</si>
  <si>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</si>
  <si>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</si>
  <si>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</si>
  <si>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</si>
  <si>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</si>
  <si>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</si>
  <si>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</si>
  <si>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</si>
  <si>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</si>
  <si>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</si>
  <si>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</si>
  <si>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</si>
  <si>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</si>
  <si>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</si>
  <si>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</si>
  <si>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</si>
  <si>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</si>
  <si>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</si>
  <si>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</si>
  <si>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</si>
  <si>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</si>
  <si>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</si>
  <si>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</si>
  <si>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</si>
  <si>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</si>
  <si>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</si>
  <si>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</si>
  <si>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</si>
  <si>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</si>
  <si>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</si>
  <si>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</si>
  <si>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</si>
  <si>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</si>
  <si>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</si>
  <si>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</si>
  <si>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</si>
  <si>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</si>
  <si>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</si>
  <si>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</si>
  <si>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</si>
  <si>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</si>
  <si>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</si>
  <si>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</si>
  <si>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</si>
  <si>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</si>
  <si>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</si>
  <si>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</si>
  <si>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</si>
  <si>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</si>
  <si>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</si>
  <si>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</si>
  <si>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</si>
  <si>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</si>
  <si>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</si>
  <si>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</si>
  <si>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</si>
  <si>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</si>
  <si>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</si>
  <si>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</si>
  <si>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</si>
  <si>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</si>
  <si>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</si>
  <si>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</si>
  <si>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</si>
  <si>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</si>
  <si>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</si>
  <si>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</si>
  <si>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</si>
  <si>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</si>
  <si>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</si>
  <si>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</si>
  <si>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</si>
  <si>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</si>
  <si>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</si>
  <si>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</si>
  <si>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</si>
  <si>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</si>
  <si>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</si>
  <si>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</si>
  <si>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</si>
  <si>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</si>
  <si>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</si>
  <si>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</si>
  <si>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</si>
  <si>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</si>
  <si>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</si>
  <si>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</si>
  <si>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</si>
  <si>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</si>
  <si>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</si>
  <si>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</si>
  <si>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</si>
  <si>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</si>
  <si>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</si>
  <si>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</si>
  <si>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</si>
  <si>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</si>
  <si>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</si>
  <si>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</si>
  <si>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</si>
  <si>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</si>
  <si>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</si>
  <si>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</si>
  <si>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</si>
  <si>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</si>
  <si>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</si>
  <si>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</si>
  <si>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</si>
  <si>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</si>
  <si>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</si>
  <si>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</si>
  <si>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</si>
  <si>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</si>
  <si>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</si>
  <si>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</si>
  <si>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</si>
  <si>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</si>
  <si>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</si>
  <si>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</si>
  <si>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</si>
  <si>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</si>
  <si>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</si>
  <si>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</si>
  <si>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</si>
  <si>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</si>
  <si>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</si>
  <si>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</si>
  <si>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</si>
  <si>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</si>
  <si>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</si>
  <si>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</si>
  <si>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</si>
  <si>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</si>
  <si>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</si>
  <si>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</si>
  <si>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</si>
  <si>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</si>
  <si>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</si>
  <si>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</si>
  <si>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</si>
  <si>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</si>
  <si>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</si>
  <si>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</si>
  <si>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</si>
  <si>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</si>
  <si>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</si>
  <si>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</si>
  <si>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</si>
  <si>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</si>
  <si>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</si>
  <si>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</si>
  <si>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</si>
  <si>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</si>
  <si>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</si>
  <si>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</si>
  <si>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</si>
  <si>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</si>
  <si>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</si>
  <si>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</si>
  <si>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</si>
  <si>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</si>
  <si>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</si>
  <si>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</si>
  <si>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</si>
  <si>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</si>
  <si>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</si>
  <si>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</si>
  <si>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</si>
  <si>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</si>
  <si>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</si>
  <si>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</si>
  <si>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</si>
  <si>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</si>
  <si>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</si>
  <si>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</si>
  <si>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</si>
  <si>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</si>
  <si>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</si>
  <si>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</si>
  <si>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</si>
  <si>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</si>
  <si>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</si>
  <si>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</si>
  <si>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</si>
  <si>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</si>
  <si>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</si>
  <si>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</si>
  <si>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</si>
  <si>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</si>
  <si>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</si>
  <si>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</si>
  <si>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</si>
  <si>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</si>
  <si>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</si>
  <si>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</si>
  <si>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</si>
  <si>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</si>
  <si>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</si>
  <si>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</si>
  <si>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</si>
  <si>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</si>
  <si>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</si>
  <si>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</si>
  <si>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</si>
  <si>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</si>
  <si>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</si>
  <si>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</si>
  <si>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</si>
  <si>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</si>
  <si>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</si>
  <si>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</si>
  <si>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</si>
  <si>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</si>
  <si>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</si>
  <si>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</si>
  <si>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</si>
  <si>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</si>
  <si>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</si>
  <si>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</si>
  <si>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</si>
  <si>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</si>
  <si>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</si>
  <si>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</si>
  <si>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</si>
  <si>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</si>
  <si>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</si>
  <si>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</si>
  <si>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</si>
  <si>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</si>
  <si>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</si>
  <si>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</si>
  <si>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</si>
  <si>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</si>
  <si>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</si>
  <si>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</si>
  <si>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</si>
  <si>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</si>
  <si>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</si>
  <si>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</si>
  <si>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</si>
  <si>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</si>
  <si>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</si>
  <si>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</si>
  <si>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</si>
  <si>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</si>
  <si>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</si>
  <si>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</si>
  <si>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</si>
  <si>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</si>
  <si>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</si>
  <si>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</si>
  <si>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</si>
  <si>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</si>
  <si>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</si>
  <si>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</si>
  <si>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</si>
  <si>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</si>
  <si>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</si>
  <si>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</si>
  <si>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</si>
  <si>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</si>
  <si>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</si>
  <si>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</si>
  <si>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</si>
  <si>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</si>
  <si>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</si>
  <si>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</si>
  <si>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</si>
  <si>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</si>
  <si>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</si>
  <si>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</si>
  <si>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</si>
  <si>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</si>
  <si>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</si>
  <si>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</si>
  <si>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</si>
  <si>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</si>
  <si>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</si>
  <si>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</si>
  <si>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</si>
  <si>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</si>
  <si>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</si>
  <si>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</si>
  <si>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</si>
  <si>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</si>
  <si>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</si>
  <si>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</si>
  <si>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</si>
  <si>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</si>
  <si>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</si>
  <si>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</si>
  <si>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</si>
  <si>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</si>
  <si>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</si>
  <si>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</si>
  <si>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</si>
  <si>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</si>
  <si>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</si>
  <si>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</si>
  <si>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</si>
  <si>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</si>
  <si>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</si>
  <si>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</si>
  <si>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</si>
  <si>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</si>
  <si>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</si>
  <si>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</si>
  <si>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</si>
  <si>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</si>
  <si>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</si>
  <si>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</si>
  <si>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</si>
  <si>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</si>
  <si>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</si>
  <si>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</si>
  <si>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</si>
  <si>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</si>
  <si>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</si>
  <si>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</si>
  <si>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</si>
  <si>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</si>
  <si>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</si>
  <si>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</si>
  <si>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</si>
  <si>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</si>
  <si>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</si>
  <si>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</si>
  <si>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</si>
  <si>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</si>
  <si>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</si>
  <si>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</si>
  <si>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</si>
  <si>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</si>
  <si>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</si>
  <si>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</si>
  <si>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</si>
  <si>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</si>
  <si>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</si>
  <si>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</si>
  <si>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</si>
  <si>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</si>
  <si>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</si>
  <si>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</si>
  <si>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</si>
  <si>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</si>
  <si>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</si>
  <si>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</si>
  <si>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</si>
  <si>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</si>
  <si>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</si>
  <si>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</si>
  <si>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</si>
  <si>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</si>
  <si>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</si>
  <si>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</si>
  <si>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</si>
  <si>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</si>
  <si>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</si>
  <si>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</si>
  <si>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</si>
  <si>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</si>
  <si>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</si>
  <si>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</si>
  <si>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</si>
  <si>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</si>
  <si>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</si>
  <si>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</si>
  <si>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</si>
  <si>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</si>
  <si>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</si>
  <si>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</si>
  <si>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</si>
  <si>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</si>
  <si>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</si>
  <si>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</si>
  <si>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</si>
  <si>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</si>
  <si>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</si>
  <si>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</si>
  <si>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</si>
  <si>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</si>
  <si>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</si>
  <si>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</si>
  <si>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</si>
  <si>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</si>
  <si>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</si>
  <si>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</si>
  <si>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</si>
  <si>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</si>
  <si>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</si>
  <si>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</si>
  <si>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</si>
  <si>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</si>
  <si>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</si>
  <si>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</si>
  <si>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</si>
  <si>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</si>
  <si>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</si>
  <si>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</si>
  <si>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</si>
  <si>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</si>
  <si>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</si>
  <si>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</si>
  <si>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</si>
  <si>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</si>
  <si>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</si>
  <si>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</si>
  <si>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</si>
  <si>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</si>
  <si>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</si>
  <si>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</si>
  <si>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</si>
  <si>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</si>
  <si>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</si>
  <si>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</si>
  <si>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</si>
  <si>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</si>
  <si>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</si>
  <si>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</si>
  <si>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</si>
  <si>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</si>
  <si>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</si>
  <si>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</si>
  <si>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</si>
  <si>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</si>
  <si>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</si>
  <si>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</si>
  <si>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</si>
  <si>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</si>
  <si>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</si>
  <si>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</si>
  <si>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</si>
  <si>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</si>
  <si>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</si>
  <si>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</si>
  <si>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</si>
  <si>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</si>
  <si>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</si>
  <si>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</si>
  <si>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</si>
  <si>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</si>
  <si>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</si>
  <si>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</si>
  <si>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</si>
  <si>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</si>
  <si>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</si>
  <si>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</si>
  <si>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</si>
  <si>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</si>
  <si>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</si>
  <si>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</si>
  <si>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</si>
  <si>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</si>
  <si>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</si>
  <si>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</si>
  <si>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</si>
  <si>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</si>
  <si>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</si>
  <si>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</si>
  <si>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</si>
  <si>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</si>
  <si>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</si>
  <si>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</si>
  <si>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</si>
  <si>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</si>
  <si>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</si>
  <si>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</si>
  <si>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</si>
  <si>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</si>
  <si>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</si>
  <si>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</si>
  <si>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</si>
  <si>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</si>
  <si>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</si>
  <si>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</si>
  <si>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</si>
  <si>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</si>
  <si>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</si>
  <si>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</si>
  <si>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</si>
  <si>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</si>
  <si>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</si>
  <si>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</si>
  <si>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</si>
  <si>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</si>
  <si>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</si>
  <si>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</si>
  <si>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</si>
  <si>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</si>
  <si>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</si>
  <si>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</si>
  <si>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</si>
  <si>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</si>
  <si>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</si>
  <si>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</si>
  <si>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</si>
  <si>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</si>
  <si>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</si>
  <si>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</si>
  <si>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</si>
  <si>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</si>
  <si>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</si>
  <si>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</si>
  <si>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</si>
  <si>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</si>
  <si>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</si>
  <si>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</si>
  <si>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</si>
  <si>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</si>
  <si>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</si>
  <si>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</si>
  <si>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</si>
  <si>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</si>
  <si>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</si>
  <si>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</si>
  <si>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</si>
  <si>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</si>
  <si>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</si>
  <si>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</si>
  <si>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</si>
  <si>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</si>
  <si>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</si>
  <si>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</si>
  <si>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</si>
  <si>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</si>
  <si>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</si>
  <si>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</si>
  <si>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</si>
  <si>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</si>
  <si>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</si>
  <si>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</si>
  <si>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</si>
  <si>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</si>
  <si>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</si>
  <si>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</si>
  <si>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</si>
  <si>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</si>
  <si>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</si>
  <si>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</si>
  <si>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</si>
  <si>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</si>
  <si>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</si>
  <si>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</si>
  <si>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</si>
  <si>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</si>
  <si>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</si>
  <si>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</si>
  <si>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</si>
  <si>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</si>
  <si>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</si>
  <si>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</si>
  <si>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</si>
  <si>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</si>
  <si>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</si>
  <si>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</si>
  <si>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</si>
  <si>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</si>
  <si>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</si>
  <si>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</si>
  <si>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</si>
  <si>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</si>
  <si>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</si>
  <si>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</si>
  <si>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</si>
  <si>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</si>
  <si>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</si>
  <si>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</si>
  <si>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</si>
  <si>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</si>
  <si>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</si>
  <si>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</si>
  <si>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</si>
  <si>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</si>
  <si>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</si>
  <si>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</si>
  <si>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</si>
  <si>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</si>
  <si>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</si>
  <si>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</si>
  <si>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</si>
  <si>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</si>
  <si>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</si>
  <si>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</si>
  <si>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</si>
  <si>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</si>
  <si>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</si>
  <si>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</si>
  <si>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</si>
  <si>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</si>
  <si>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</si>
  <si>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</si>
  <si>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</si>
  <si>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</si>
  <si>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</si>
  <si>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</si>
  <si>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</si>
  <si>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</si>
  <si>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</si>
  <si>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</si>
  <si>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</si>
  <si>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</si>
  <si>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</si>
  <si>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</si>
  <si>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</si>
  <si>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</si>
  <si>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</si>
  <si>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</si>
  <si>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</si>
  <si>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</si>
  <si>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</si>
  <si>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</si>
  <si>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</si>
  <si>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</si>
  <si>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</si>
  <si>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</si>
  <si>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</si>
  <si>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</si>
  <si>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</si>
  <si>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</si>
  <si>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</si>
  <si>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</si>
  <si>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</si>
  <si>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</si>
  <si>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</si>
  <si>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</si>
  <si>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</si>
  <si>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</si>
  <si>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</si>
  <si>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</si>
  <si>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</si>
  <si>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</si>
  <si>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</si>
  <si>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</si>
  <si>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</si>
  <si>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</si>
  <si>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</si>
  <si>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</si>
  <si>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</si>
  <si>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</si>
  <si>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</si>
  <si>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</si>
  <si>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</si>
  <si>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</si>
  <si>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</si>
  <si>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</si>
  <si>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</si>
  <si>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</si>
  <si>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</si>
  <si>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</si>
  <si>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</si>
  <si>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</si>
  <si>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</si>
  <si>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</si>
  <si>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</si>
  <si>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</si>
  <si>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</si>
  <si>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</si>
  <si>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</si>
  <si>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</si>
  <si>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</si>
  <si>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</si>
  <si>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</si>
  <si>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</si>
  <si>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</si>
  <si>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</si>
  <si>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</si>
  <si>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</si>
  <si>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</si>
  <si>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</si>
  <si>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</si>
  <si>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</si>
  <si>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</si>
  <si>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</si>
  <si>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</si>
  <si>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</si>
  <si>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</si>
  <si>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</si>
  <si>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</si>
  <si>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</si>
  <si>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</si>
  <si>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</si>
  <si>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</si>
  <si>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</si>
  <si>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</si>
  <si>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</si>
  <si>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</si>
  <si>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</si>
  <si>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</si>
  <si>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</si>
  <si>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</si>
  <si>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</si>
  <si>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</si>
  <si>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</si>
  <si>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</si>
  <si>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</si>
  <si>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</si>
  <si>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</si>
  <si>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</si>
  <si>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</si>
  <si>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</si>
  <si>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</si>
  <si>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</si>
  <si>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</si>
  <si>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</si>
  <si>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</si>
  <si>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</si>
  <si>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</si>
  <si>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</si>
  <si>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</si>
  <si>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</si>
  <si>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</si>
  <si>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</si>
  <si>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</si>
  <si>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</si>
  <si>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</si>
  <si>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</si>
  <si>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</si>
  <si>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</si>
  <si>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</si>
  <si>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</si>
  <si>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</si>
  <si>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</si>
  <si>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</si>
  <si>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</si>
  <si>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</si>
  <si>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</si>
  <si>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</si>
  <si>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</si>
  <si>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</si>
  <si>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</si>
  <si>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</si>
  <si>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</si>
  <si>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</si>
  <si>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</si>
  <si>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</si>
  <si>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</si>
  <si>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</si>
  <si>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</si>
  <si>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</si>
  <si>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</si>
  <si>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</si>
  <si>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</si>
  <si>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</si>
  <si>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</si>
  <si>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</si>
  <si>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</si>
  <si>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</si>
  <si>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</si>
  <si>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</si>
  <si>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</si>
  <si>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</si>
  <si>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</si>
  <si>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</si>
  <si>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</si>
  <si>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</si>
  <si>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</si>
  <si>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</si>
  <si>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</si>
  <si>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</si>
  <si>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</si>
  <si>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</si>
  <si>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</si>
  <si>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</si>
  <si>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</si>
  <si>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</si>
  <si>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</si>
  <si>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</si>
  <si>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</si>
  <si>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</si>
  <si>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</si>
  <si>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</si>
  <si>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</si>
  <si>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</si>
  <si>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</si>
  <si>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</si>
  <si>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</si>
  <si>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</si>
  <si>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</si>
  <si>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</si>
  <si>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</si>
  <si>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</si>
  <si>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</si>
  <si>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</si>
  <si>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</si>
  <si>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</si>
  <si>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</si>
  <si>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</si>
  <si>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</si>
  <si>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</si>
  <si>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</si>
  <si>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</si>
  <si>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</si>
  <si>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</si>
  <si>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</si>
  <si>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</si>
  <si>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</si>
  <si>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</si>
  <si>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</si>
  <si>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</si>
  <si>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</si>
  <si>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</si>
  <si>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</si>
  <si>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</si>
  <si>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</si>
  <si>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</si>
  <si>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</si>
  <si>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</si>
  <si>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</si>
  <si>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</si>
  <si>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</si>
  <si>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</si>
  <si>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</si>
  <si>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</si>
  <si>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</si>
  <si>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</si>
  <si>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</si>
  <si>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</si>
  <si>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</si>
  <si>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</si>
  <si>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</si>
  <si>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</si>
  <si>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</si>
  <si>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</si>
  <si>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</si>
  <si>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</si>
  <si>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</si>
  <si>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</si>
  <si>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</si>
  <si>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</si>
  <si>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</si>
  <si>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</si>
  <si>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</si>
  <si>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</si>
  <si>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</si>
  <si>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</si>
  <si>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</si>
  <si>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</si>
  <si>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</si>
  <si>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</si>
  <si>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</si>
  <si>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</si>
  <si>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</si>
  <si>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</si>
  <si>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</si>
  <si>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</si>
  <si>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</si>
  <si>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</si>
  <si>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</si>
  <si>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</si>
  <si>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</si>
  <si>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</si>
  <si>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</si>
  <si>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</si>
  <si>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</si>
  <si>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</si>
  <si>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</si>
  <si>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</si>
  <si>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</si>
  <si>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</si>
  <si>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</si>
  <si>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</si>
  <si>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</si>
  <si>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</si>
  <si>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</si>
  <si>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</si>
  <si>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</si>
  <si>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</si>
  <si>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</si>
  <si>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</si>
  <si>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</si>
  <si>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</si>
  <si>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</si>
  <si>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</si>
  <si>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</si>
  <si>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</si>
  <si>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</si>
  <si>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</si>
  <si>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</si>
  <si>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</si>
  <si>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</si>
  <si>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</si>
  <si>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</si>
  <si>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</si>
  <si>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</si>
  <si>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</si>
  <si>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</si>
  <si>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</si>
  <si>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</si>
  <si>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</si>
  <si>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</si>
  <si>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</si>
  <si>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</si>
  <si>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</si>
  <si>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</si>
  <si>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</si>
  <si>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</si>
  <si>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</si>
  <si>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</si>
  <si>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</si>
  <si>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</si>
  <si>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</si>
  <si>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</si>
  <si>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</si>
  <si>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</si>
  <si>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</si>
  <si>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</si>
  <si>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</si>
  <si>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</si>
  <si>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</si>
  <si>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</si>
  <si>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</si>
  <si>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</si>
  <si>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</si>
  <si>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</si>
  <si>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</si>
  <si>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</si>
  <si>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</si>
  <si>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</si>
  <si>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</si>
  <si>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</si>
  <si>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</si>
  <si>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</si>
  <si>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</si>
  <si>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</si>
  <si>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</si>
  <si>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</si>
  <si>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</si>
  <si>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</si>
  <si>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</si>
  <si>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</si>
  <si>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</si>
  <si>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</si>
  <si>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</si>
  <si>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</si>
  <si>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</si>
  <si>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</si>
  <si>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</si>
  <si>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</si>
  <si>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</si>
  <si>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</si>
  <si>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</si>
  <si>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</si>
  <si>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</si>
  <si>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</si>
  <si>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</si>
  <si>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</si>
  <si>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</si>
  <si>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</si>
  <si>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</si>
  <si>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</si>
  <si>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</si>
  <si>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</si>
  <si>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</si>
  <si>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</si>
  <si>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</si>
  <si>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</si>
  <si>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</si>
  <si>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</si>
  <si>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</si>
  <si>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</si>
  <si>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</si>
  <si>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</si>
  <si>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</si>
  <si>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</si>
  <si>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</si>
  <si>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</si>
  <si>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</si>
  <si>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</si>
  <si>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</si>
  <si>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</si>
  <si>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</si>
  <si>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</si>
  <si>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</si>
  <si>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</si>
  <si>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</si>
  <si>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</si>
  <si>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</si>
  <si>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</si>
  <si>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</si>
  <si>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</si>
  <si>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</si>
  <si>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</si>
  <si>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</si>
  <si>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</si>
  <si>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</si>
  <si>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</si>
  <si>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</si>
  <si>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</si>
  <si>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</si>
  <si>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</si>
  <si>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</si>
  <si>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</si>
  <si>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</si>
  <si>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</si>
  <si>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</si>
  <si>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</si>
  <si>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</si>
  <si>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</si>
  <si>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</si>
  <si>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</si>
  <si>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</si>
  <si>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</si>
  <si>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</si>
  <si>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</si>
  <si>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</si>
  <si>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</si>
  <si>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</si>
  <si>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</si>
  <si>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</si>
  <si>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</si>
  <si>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</si>
  <si>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</si>
  <si>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</si>
  <si>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</si>
  <si>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</si>
  <si>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</si>
  <si>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</si>
  <si>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</si>
  <si>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</si>
  <si>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</si>
  <si>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</si>
  <si>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</si>
  <si>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</si>
  <si>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</si>
  <si>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</si>
  <si>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</si>
  <si>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</si>
  <si>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</si>
  <si>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</si>
  <si>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</si>
  <si>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</si>
  <si>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</si>
  <si>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</si>
  <si>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</si>
  <si>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</si>
  <si>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</si>
  <si>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</si>
  <si>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</si>
  <si>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</si>
  <si>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</si>
  <si>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</si>
  <si>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</si>
  <si>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</si>
  <si>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</si>
  <si>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</si>
  <si>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</si>
  <si>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</si>
  <si>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</si>
  <si>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</si>
  <si>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</si>
  <si>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</si>
  <si>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</si>
  <si>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</si>
  <si>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</si>
  <si>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</si>
  <si>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</si>
  <si>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</si>
  <si>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</si>
  <si>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</si>
  <si>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</si>
  <si>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</si>
  <si>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</si>
  <si>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</si>
  <si>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</si>
  <si>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</si>
  <si>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</si>
  <si>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</si>
  <si>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</si>
  <si>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</si>
  <si>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</si>
  <si>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</si>
  <si>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</si>
  <si>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</si>
  <si>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</si>
  <si>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</si>
  <si>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</si>
  <si>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</si>
  <si>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</si>
  <si>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</si>
  <si>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</si>
  <si>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</si>
  <si>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</si>
  <si>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</si>
  <si>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</si>
  <si>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</si>
  <si>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</si>
  <si>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</si>
  <si>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</si>
  <si>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</si>
  <si>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</si>
  <si>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</si>
  <si>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</si>
  <si>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</si>
  <si>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</si>
  <si>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</si>
  <si>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</si>
  <si>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</si>
  <si>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</si>
  <si>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</si>
  <si>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</si>
  <si>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</si>
  <si>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</si>
  <si>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</si>
  <si>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</si>
  <si>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</si>
  <si>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</si>
  <si>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</si>
  <si>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</si>
  <si>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</si>
  <si>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</si>
  <si>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</si>
  <si>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</si>
  <si>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</si>
  <si>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</si>
  <si>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</si>
  <si>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</si>
  <si>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</si>
  <si>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</si>
  <si>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</si>
  <si>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</si>
  <si>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</si>
  <si>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</si>
  <si>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</si>
  <si>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</si>
  <si>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</si>
  <si>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</si>
  <si>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</si>
  <si>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</si>
  <si>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</si>
  <si>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</si>
  <si>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</si>
  <si>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</si>
  <si>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</si>
  <si>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</si>
  <si>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</si>
  <si>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</si>
  <si>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</si>
  <si>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</si>
  <si>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</si>
  <si>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</si>
  <si>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</si>
  <si>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</si>
  <si>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</si>
  <si>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</si>
  <si>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</si>
  <si>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</si>
  <si>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</si>
  <si>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</si>
  <si>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</si>
  <si>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</si>
  <si>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</si>
  <si>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</si>
  <si>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</si>
  <si>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</si>
  <si>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</si>
  <si>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</si>
  <si>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</si>
  <si>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</si>
  <si>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</si>
  <si>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</si>
  <si>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</si>
  <si>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</si>
  <si>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</si>
  <si>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</si>
  <si>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</si>
  <si>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</si>
  <si>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</si>
  <si>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</si>
  <si>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</si>
  <si>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</si>
  <si>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</si>
  <si>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</si>
  <si>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</si>
  <si>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</si>
  <si>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</si>
  <si>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</si>
  <si>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</si>
  <si>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</si>
  <si>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</si>
  <si>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</si>
  <si>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</si>
  <si>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</si>
  <si>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</si>
  <si>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</si>
  <si>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</si>
  <si>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</si>
  <si>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</si>
  <si>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</si>
  <si>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</si>
  <si>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</si>
  <si>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</si>
  <si>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</si>
  <si>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</si>
  <si>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</si>
  <si>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</si>
  <si>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</si>
  <si>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</si>
  <si>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</si>
  <si>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</si>
  <si>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</si>
  <si>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</si>
  <si>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</si>
  <si>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</si>
  <si>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</si>
  <si>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</si>
  <si>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</si>
  <si>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</si>
  <si>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</si>
  <si>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</si>
  <si>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</si>
  <si>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</si>
  <si>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</si>
  <si>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</si>
  <si>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</si>
  <si>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</si>
  <si>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</si>
  <si>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</si>
  <si>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</si>
  <si>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</si>
  <si>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</si>
  <si>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</si>
  <si>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</si>
  <si>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</si>
  <si>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</si>
  <si>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</si>
  <si>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</si>
  <si>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</si>
  <si>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</si>
  <si>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</si>
  <si>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</si>
  <si>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</si>
  <si>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</si>
  <si>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</si>
  <si>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</si>
  <si>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</si>
  <si>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</si>
  <si>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</si>
  <si>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</si>
  <si>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</si>
  <si>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</si>
  <si>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</si>
  <si>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</si>
  <si>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</si>
  <si>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</si>
  <si>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</si>
  <si>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</si>
  <si>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</si>
  <si>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</si>
  <si>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</si>
  <si>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</si>
  <si>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</si>
  <si>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</si>
  <si>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</si>
  <si>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</si>
  <si>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</si>
  <si>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</si>
  <si>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</si>
  <si>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</si>
  <si>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</si>
  <si>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</si>
  <si>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</si>
  <si>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</si>
  <si>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</si>
  <si>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</si>
  <si>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</si>
  <si>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</si>
  <si>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</si>
  <si>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</si>
  <si>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</si>
  <si>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</si>
  <si>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</si>
  <si>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</si>
  <si>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</si>
  <si>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</si>
  <si>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</si>
  <si>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</si>
  <si>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</si>
  <si>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</si>
  <si>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</si>
  <si>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</si>
  <si>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</si>
  <si>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</si>
  <si>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</si>
  <si>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</si>
  <si>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</si>
  <si>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</si>
  <si>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</si>
  <si>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</si>
  <si>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</si>
  <si>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</si>
  <si>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</si>
  <si>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</si>
  <si>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</si>
  <si>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</si>
  <si>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</si>
  <si>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</si>
  <si>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</si>
  <si>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</si>
  <si>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</si>
  <si>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</si>
  <si>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</si>
  <si>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</si>
  <si>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</si>
  <si>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</si>
  <si>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</si>
  <si>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</si>
  <si>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</si>
  <si>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</si>
  <si>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</si>
  <si>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</si>
  <si>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</si>
  <si>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</si>
  <si>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</si>
  <si>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</si>
  <si>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</si>
  <si>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</si>
  <si>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</si>
  <si>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</si>
  <si>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</si>
  <si>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</si>
  <si>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</si>
  <si>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</si>
  <si>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</si>
  <si>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</si>
  <si>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</si>
  <si>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</si>
  <si>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</si>
  <si>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</si>
  <si>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</si>
  <si>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</si>
  <si>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</si>
  <si>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</si>
  <si>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</si>
  <si>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</si>
  <si>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</si>
  <si>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</si>
  <si>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</si>
  <si>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</si>
  <si>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</si>
  <si>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</si>
  <si>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</si>
  <si>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</si>
  <si>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</si>
  <si>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</si>
  <si>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</si>
  <si>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</si>
  <si>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</si>
  <si>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</si>
  <si>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</si>
  <si>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</si>
  <si>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</si>
  <si>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</si>
  <si>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</si>
  <si>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</si>
  <si>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</si>
  <si>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</si>
  <si>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</si>
  <si>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</si>
  <si>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</si>
  <si>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</si>
  <si>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</si>
  <si>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</si>
  <si>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</si>
  <si>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</si>
  <si>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</si>
  <si>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</si>
  <si>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</si>
  <si>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</si>
  <si>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</si>
  <si>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</si>
  <si>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</si>
  <si>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</si>
  <si>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</si>
  <si>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</si>
  <si>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</si>
  <si>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</si>
  <si>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</si>
  <si>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</si>
  <si>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</si>
  <si>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</si>
  <si>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</si>
  <si>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</si>
  <si>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</si>
  <si>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</si>
  <si>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</si>
  <si>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</si>
  <si>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</si>
  <si>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</si>
  <si>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</si>
  <si>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</si>
  <si>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</si>
  <si>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</si>
  <si>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</si>
  <si>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</si>
  <si>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</si>
  <si>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</si>
  <si>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</si>
  <si>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</si>
  <si>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</si>
  <si>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</si>
  <si>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</si>
  <si>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</si>
  <si>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</si>
  <si>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</si>
  <si>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</si>
  <si>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</si>
  <si>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</si>
  <si>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</si>
  <si>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</si>
  <si>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</si>
  <si>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</si>
  <si>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</si>
  <si>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</si>
  <si>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</si>
  <si>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</si>
  <si>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</si>
  <si>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</si>
  <si>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</si>
  <si>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</si>
  <si>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</si>
  <si>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</si>
  <si>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</si>
  <si>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</si>
  <si>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</si>
  <si>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</si>
  <si>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</si>
  <si>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</si>
  <si>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</si>
  <si>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</si>
  <si>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</si>
  <si>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</si>
  <si>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</si>
  <si>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</si>
  <si>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</si>
  <si>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</si>
  <si>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</si>
  <si>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</si>
  <si>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</si>
  <si>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</si>
  <si>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</si>
  <si>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</si>
  <si>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</si>
  <si>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</si>
  <si>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</si>
  <si>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</si>
  <si>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</si>
  <si>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</si>
  <si>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</si>
  <si>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</si>
  <si>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</si>
  <si>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</si>
  <si>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</si>
  <si>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</si>
  <si>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</si>
  <si>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</si>
  <si>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</si>
  <si>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</si>
  <si>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</si>
  <si>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</si>
  <si>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</si>
  <si>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</si>
  <si>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</si>
  <si>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</si>
  <si>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</si>
  <si>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</si>
  <si>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</si>
  <si>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</si>
  <si>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</si>
  <si>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</si>
  <si>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</si>
  <si>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</si>
  <si>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</si>
  <si>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</si>
  <si>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</si>
  <si>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</si>
  <si>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</si>
  <si>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</si>
  <si>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</si>
  <si>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</si>
  <si>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</si>
  <si>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</si>
  <si>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</si>
  <si>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</si>
  <si>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</si>
  <si>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</si>
  <si>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</si>
  <si>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</si>
  <si>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</si>
  <si>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</si>
  <si>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</si>
  <si>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</si>
  <si>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</si>
  <si>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</si>
  <si>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</si>
  <si>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</si>
  <si>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</si>
  <si>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</si>
  <si>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</si>
  <si>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</si>
  <si>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</si>
  <si>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</si>
  <si>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</si>
  <si>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</si>
  <si>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</si>
  <si>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</si>
  <si>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</si>
  <si>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</si>
  <si>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</si>
  <si>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</si>
  <si>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</si>
  <si>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</si>
  <si>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</si>
  <si>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</si>
  <si>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</si>
  <si>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</si>
  <si>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</si>
  <si>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</si>
  <si>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</si>
  <si>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</si>
  <si>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</si>
  <si>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</si>
  <si>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</si>
  <si>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</si>
  <si>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</si>
  <si>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</si>
  <si>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</si>
  <si>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</si>
  <si>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</si>
  <si>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</si>
  <si>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</si>
  <si>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</si>
  <si>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</si>
  <si>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</si>
  <si>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</si>
  <si>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</si>
  <si>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</si>
  <si>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</si>
  <si>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</si>
  <si>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</si>
  <si>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</si>
  <si>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</si>
  <si>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</si>
  <si>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</si>
  <si>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</si>
  <si>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</si>
  <si>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</si>
  <si>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</si>
  <si>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</si>
  <si>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</si>
  <si>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</si>
  <si>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</si>
  <si>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</si>
  <si>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</si>
  <si>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</si>
  <si>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</si>
  <si>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</si>
  <si>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</si>
  <si>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</si>
  <si>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</si>
  <si>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</si>
  <si>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</si>
  <si>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</si>
  <si>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</si>
  <si>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</si>
  <si>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</si>
  <si>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</si>
  <si>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</si>
  <si>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</si>
  <si>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</si>
  <si>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</si>
  <si>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</si>
  <si>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</si>
  <si>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</si>
  <si>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</si>
  <si>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</si>
  <si>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</si>
  <si>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</si>
  <si>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</si>
  <si>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</si>
  <si>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</si>
  <si>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</si>
  <si>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</si>
  <si>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</si>
  <si>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</si>
  <si>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</si>
  <si>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</si>
  <si>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</si>
  <si>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</si>
  <si>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</si>
  <si>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</si>
  <si>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</si>
  <si>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</si>
  <si>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</si>
  <si>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</si>
  <si>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</si>
  <si>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</si>
  <si>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</si>
  <si>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</si>
  <si>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</si>
  <si>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</si>
  <si>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</si>
  <si>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</si>
  <si>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</si>
  <si>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</si>
  <si>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</si>
  <si>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</si>
  <si>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</si>
  <si>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</si>
  <si>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</si>
  <si>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</si>
  <si>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</si>
  <si>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</si>
  <si>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</si>
  <si>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</si>
  <si>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</si>
  <si>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</si>
  <si>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</si>
  <si>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</si>
  <si>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</si>
  <si>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</si>
  <si>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</si>
  <si>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</si>
  <si>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</si>
  <si>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</si>
  <si>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</si>
  <si>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</si>
  <si>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</si>
  <si>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</si>
  <si>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</si>
  <si>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</si>
  <si>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</si>
  <si>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</si>
  <si>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</si>
  <si>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</si>
  <si>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</si>
  <si>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</si>
  <si>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</si>
  <si>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</si>
  <si>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</si>
  <si>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</si>
  <si>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</si>
  <si>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</si>
  <si>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</si>
  <si>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</si>
  <si>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</si>
  <si>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</si>
  <si>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</si>
  <si>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</si>
  <si>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</si>
  <si>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</si>
  <si>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</si>
  <si>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</si>
  <si>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</si>
  <si>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</si>
  <si>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</si>
  <si>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</si>
  <si>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</si>
  <si>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</si>
  <si>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</si>
  <si>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</si>
  <si>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</si>
  <si>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</si>
  <si>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</si>
  <si>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</si>
  <si>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</si>
  <si>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</si>
  <si>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</si>
  <si>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</si>
  <si>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</si>
  <si>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</si>
  <si>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</si>
  <si>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</si>
  <si>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</si>
  <si>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</si>
  <si>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</si>
  <si>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</si>
  <si>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</si>
  <si>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</si>
  <si>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</si>
  <si>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</si>
  <si>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</si>
  <si>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</si>
  <si>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</si>
  <si>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</si>
  <si>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</si>
  <si>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</si>
  <si>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</si>
  <si>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</si>
  <si>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</si>
  <si>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</si>
  <si>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</si>
  <si>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</si>
  <si>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</si>
  <si>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</si>
  <si>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</si>
  <si>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</si>
  <si>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</si>
  <si>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</si>
  <si>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</si>
  <si>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</si>
  <si>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</si>
  <si>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</si>
  <si>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</si>
  <si>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</si>
  <si>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</si>
  <si>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</si>
  <si>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</si>
  <si>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</si>
  <si>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</si>
  <si>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</si>
  <si>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</si>
  <si>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</si>
  <si>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</si>
  <si>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</si>
  <si>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</si>
  <si>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</si>
  <si>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</si>
  <si>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</si>
  <si>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</si>
  <si>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</si>
  <si>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</si>
  <si>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</si>
  <si>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</si>
  <si>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</si>
  <si>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</si>
  <si>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</si>
  <si>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</si>
  <si>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</si>
  <si>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</si>
  <si>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</si>
  <si>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</si>
  <si>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</si>
  <si>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</si>
  <si>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</si>
  <si>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</si>
  <si>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</si>
  <si>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</si>
  <si>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</si>
  <si>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</si>
  <si>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</si>
  <si>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</si>
  <si>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</si>
  <si>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</si>
  <si>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</si>
  <si>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</si>
  <si>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</si>
  <si>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</si>
  <si>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</si>
  <si>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</si>
  <si>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</si>
  <si>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</si>
  <si>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</si>
  <si>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</si>
  <si>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</si>
  <si>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</si>
  <si>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</si>
  <si>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</si>
  <si>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</si>
  <si>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</si>
  <si>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</si>
  <si>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</si>
  <si>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</si>
  <si>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</si>
  <si>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</si>
  <si>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</si>
  <si>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</si>
  <si>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</si>
  <si>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</si>
  <si>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</si>
  <si>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</si>
  <si>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</si>
  <si>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</si>
  <si>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</si>
  <si>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</si>
  <si>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</si>
  <si>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</si>
  <si>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</si>
  <si>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</si>
  <si>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</si>
  <si>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</si>
  <si>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</si>
  <si>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</si>
  <si>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</si>
  <si>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</si>
  <si>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</si>
  <si>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</si>
  <si>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</si>
  <si>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</si>
  <si>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</si>
  <si>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</si>
  <si>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</si>
  <si>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</si>
  <si>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</si>
  <si>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</si>
  <si>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</si>
  <si>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</si>
  <si>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</si>
  <si>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</si>
  <si>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</si>
  <si>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</si>
  <si>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</si>
  <si>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</si>
  <si>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</si>
  <si>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</si>
  <si>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</si>
  <si>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</si>
  <si>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</si>
  <si>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</si>
  <si>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</si>
  <si>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</si>
  <si>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</si>
  <si>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</si>
  <si>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</si>
  <si>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</si>
  <si>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</si>
  <si>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</si>
  <si>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</si>
  <si>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</si>
  <si>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</si>
  <si>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</si>
  <si>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</si>
  <si>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</si>
  <si>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</si>
  <si>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</si>
  <si>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</si>
  <si>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</si>
  <si>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</si>
  <si>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</si>
  <si>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</si>
  <si>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</si>
  <si>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</si>
  <si>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</si>
  <si>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</si>
  <si>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</si>
  <si>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</si>
  <si>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</si>
  <si>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</si>
  <si>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</si>
  <si>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</si>
  <si>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</si>
  <si>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</si>
  <si>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</si>
  <si>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</si>
  <si>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</si>
  <si>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</si>
  <si>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</si>
  <si>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</si>
  <si>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</si>
  <si>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</si>
  <si>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</si>
  <si>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</si>
  <si>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</si>
  <si>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</si>
  <si>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</si>
  <si>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</si>
  <si>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</si>
  <si>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</si>
  <si>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</si>
  <si>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</si>
  <si>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</si>
  <si>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</si>
  <si>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</si>
  <si>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</si>
  <si>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</si>
  <si>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</si>
  <si>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</si>
  <si>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</si>
  <si>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</si>
  <si>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</si>
  <si>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</si>
  <si>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</si>
  <si>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</si>
  <si>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</si>
  <si>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</si>
  <si>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</si>
  <si>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</si>
  <si>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</si>
  <si>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</si>
  <si>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</si>
  <si>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</si>
  <si>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</si>
  <si>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</si>
  <si>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</si>
  <si>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</si>
  <si>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</si>
  <si>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</si>
  <si>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</si>
  <si>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</si>
  <si>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</si>
  <si>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</si>
  <si>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</si>
  <si>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</si>
  <si>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</si>
  <si>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</si>
  <si>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</si>
  <si>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</si>
  <si>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</si>
  <si>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</si>
  <si>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</si>
  <si>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</si>
  <si>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</si>
  <si>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</si>
  <si>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</si>
  <si>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</si>
  <si>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</si>
  <si>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</si>
  <si>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</si>
  <si>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</si>
  <si>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</si>
  <si>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</si>
  <si>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</si>
  <si>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</si>
  <si>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</si>
  <si>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</si>
  <si>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</si>
  <si>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</si>
  <si>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</si>
  <si>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</si>
  <si>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</si>
  <si>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</si>
  <si>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</si>
  <si>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</si>
  <si>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</si>
  <si>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</si>
  <si>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</si>
  <si>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</si>
  <si>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</si>
  <si>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</si>
  <si>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</si>
  <si>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</si>
  <si>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</si>
  <si>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</si>
  <si>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</si>
  <si>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</si>
  <si>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</si>
  <si>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</si>
  <si>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</si>
  <si>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</si>
  <si>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</si>
  <si>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</si>
  <si>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</si>
  <si>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</si>
  <si>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</si>
  <si>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</si>
  <si>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</si>
  <si>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</si>
  <si>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</si>
  <si>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</si>
  <si>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</si>
  <si>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</si>
  <si>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</si>
  <si>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</si>
  <si>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</si>
  <si>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</si>
  <si>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</si>
  <si>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</si>
  <si>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</si>
  <si>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</si>
  <si>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</si>
  <si>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</si>
  <si>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</si>
  <si>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</si>
  <si>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</si>
  <si>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</si>
  <si>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</si>
  <si>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</si>
  <si>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</si>
  <si>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</si>
  <si>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</si>
  <si>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</si>
  <si>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</si>
  <si>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</si>
  <si>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</si>
  <si>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</si>
  <si>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</si>
  <si>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</si>
  <si>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</si>
  <si>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</si>
  <si>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</si>
  <si>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</si>
  <si>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</si>
  <si>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</si>
  <si>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</si>
  <si>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</si>
  <si>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</si>
  <si>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</si>
  <si>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</si>
  <si>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</si>
  <si>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</si>
  <si>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</si>
  <si>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</si>
  <si>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</si>
  <si>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</si>
  <si>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</si>
  <si>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</si>
  <si>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</si>
  <si>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</si>
  <si>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</si>
  <si>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</si>
  <si>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</si>
  <si>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</si>
  <si>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</si>
  <si>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</si>
  <si>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</si>
  <si>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</si>
  <si>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</si>
  <si>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</si>
  <si>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</si>
  <si>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</si>
  <si>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</si>
  <si>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</si>
  <si>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</si>
  <si>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</si>
  <si>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</si>
  <si>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</si>
  <si>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</si>
  <si>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</si>
  <si>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</si>
  <si>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</si>
  <si>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</si>
  <si>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</si>
  <si>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</si>
  <si>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</si>
  <si>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</si>
  <si>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</si>
  <si>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</si>
  <si>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</si>
  <si>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</si>
  <si>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</si>
  <si>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</si>
  <si>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</si>
  <si>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</si>
  <si>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</si>
  <si>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</si>
  <si>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</si>
  <si>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</si>
  <si>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</si>
  <si>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</si>
  <si>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</si>
  <si>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</si>
  <si>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</si>
  <si>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</si>
  <si>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</si>
  <si>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</si>
  <si>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</si>
  <si>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</si>
  <si>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</si>
  <si>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</si>
  <si>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</si>
  <si>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</si>
  <si>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</si>
  <si>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</si>
  <si>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</si>
  <si>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</si>
  <si>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</si>
  <si>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</si>
  <si>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</si>
  <si>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</si>
  <si>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</si>
  <si>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</si>
  <si>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</si>
  <si>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</si>
  <si>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</si>
  <si>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</si>
  <si>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</si>
  <si>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</si>
  <si>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</si>
  <si>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</si>
  <si>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</si>
  <si>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</si>
  <si>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</si>
  <si>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</si>
  <si>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</si>
  <si>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</si>
  <si>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</si>
  <si>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</si>
  <si>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</si>
  <si>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</si>
  <si>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</si>
  <si>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</si>
  <si>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</si>
  <si>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</si>
  <si>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</si>
  <si>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</si>
  <si>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</si>
  <si>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</si>
  <si>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</si>
  <si>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</si>
  <si>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</si>
  <si>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</si>
  <si>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</si>
  <si>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</si>
  <si>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</si>
  <si>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</si>
  <si>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</si>
  <si>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</si>
  <si>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</si>
  <si>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</si>
  <si>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</si>
  <si>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</si>
  <si>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</si>
  <si>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</si>
  <si>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</si>
  <si>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</si>
  <si>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</si>
  <si>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</si>
  <si>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</si>
  <si>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</si>
  <si>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</si>
  <si>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</si>
  <si>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</si>
  <si>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</si>
  <si>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</si>
  <si>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</si>
  <si>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</si>
  <si>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</si>
  <si>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</si>
  <si>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</si>
  <si>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</si>
  <si>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</si>
  <si>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</si>
  <si>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</si>
  <si>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</si>
  <si>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</si>
  <si>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</si>
  <si>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</si>
  <si>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</si>
  <si>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</si>
  <si>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</si>
  <si>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</si>
  <si>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</si>
  <si>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</si>
  <si>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</si>
  <si>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</si>
  <si>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</si>
  <si>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</si>
  <si>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</si>
  <si>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</si>
  <si>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</si>
  <si>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</si>
  <si>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</si>
  <si>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</si>
  <si>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</si>
  <si>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</si>
  <si>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</si>
  <si>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</si>
  <si>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</si>
  <si>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</si>
  <si>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</si>
  <si>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</si>
  <si>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</si>
  <si>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</si>
  <si>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</si>
  <si>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</si>
  <si>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</si>
  <si>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</si>
  <si>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</si>
  <si>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</si>
  <si>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</si>
  <si>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</si>
  <si>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</si>
  <si>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</si>
  <si>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</si>
  <si>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</si>
  <si>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</si>
  <si>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</si>
  <si>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</si>
  <si>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</si>
  <si>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</si>
  <si>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</si>
  <si>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</si>
  <si>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</si>
  <si>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</si>
  <si>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</si>
  <si>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</si>
  <si>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</si>
  <si>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</si>
  <si>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</si>
  <si>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</si>
  <si>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</si>
  <si>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</si>
  <si>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</si>
  <si>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</si>
  <si>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</si>
  <si>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</si>
  <si>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</si>
  <si>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</si>
  <si>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</si>
  <si>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</si>
  <si>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</si>
  <si>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</si>
  <si>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</si>
  <si>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</si>
  <si>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</si>
  <si>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</si>
  <si>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</si>
  <si>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</si>
  <si>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</si>
  <si>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</si>
  <si>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</si>
  <si>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</si>
  <si>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</si>
  <si>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</si>
  <si>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</si>
  <si>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</si>
  <si>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</si>
  <si>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</si>
  <si>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</si>
  <si>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</si>
  <si>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</si>
  <si>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</si>
  <si>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</si>
  <si>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</si>
  <si>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</si>
  <si>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</si>
  <si>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</si>
  <si>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</si>
  <si>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</si>
  <si>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</si>
  <si>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</si>
  <si>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</si>
  <si>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</si>
  <si>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</si>
  <si>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</si>
  <si>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</si>
  <si>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</si>
  <si>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</si>
  <si>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</si>
  <si>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</si>
  <si>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</si>
  <si>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</si>
  <si>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</si>
  <si>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</si>
  <si>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</si>
  <si>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</si>
  <si>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</si>
  <si>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</si>
  <si>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</si>
  <si>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</si>
  <si>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</si>
  <si>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</si>
  <si>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</si>
  <si>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</si>
  <si>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</si>
  <si>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</si>
  <si>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</si>
  <si>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</si>
  <si>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</si>
  <si>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</si>
  <si>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</si>
  <si>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</si>
  <si>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</si>
  <si>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</si>
  <si>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</si>
  <si>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</si>
  <si>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</si>
  <si>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</si>
  <si>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</si>
  <si>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</si>
  <si>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</si>
  <si>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</si>
  <si>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</si>
  <si>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</si>
  <si>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</si>
  <si>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</si>
  <si>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</si>
  <si>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</si>
  <si>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</si>
  <si>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</si>
  <si>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</si>
  <si>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</si>
  <si>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</si>
  <si>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</si>
  <si>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</si>
  <si>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</si>
  <si>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</si>
  <si>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</si>
  <si>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</si>
  <si>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</si>
  <si>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</si>
  <si>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</si>
  <si>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</si>
  <si>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</si>
  <si>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</si>
  <si>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</si>
  <si>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</si>
  <si>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</si>
  <si>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</si>
  <si>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</si>
  <si>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</si>
  <si>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</si>
  <si>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</si>
  <si>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</si>
  <si>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</si>
  <si>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</si>
  <si>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</si>
  <si>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</si>
  <si>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</si>
  <si>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</si>
  <si>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</si>
  <si>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</si>
  <si>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</si>
  <si>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</si>
  <si>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</si>
  <si>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</si>
  <si>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</si>
  <si>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</si>
  <si>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</si>
  <si>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</si>
  <si>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</si>
  <si>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</si>
  <si>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</si>
  <si>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</si>
  <si>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</si>
  <si>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</si>
  <si>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</si>
  <si>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</si>
  <si>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</si>
  <si>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</si>
  <si>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</si>
  <si>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</si>
  <si>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</si>
  <si>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</si>
  <si>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</si>
  <si>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</si>
  <si>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</si>
  <si>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</si>
  <si>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</si>
  <si>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</si>
  <si>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</si>
  <si>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</si>
  <si>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</si>
  <si>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</si>
  <si>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</si>
  <si>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</si>
  <si>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</si>
  <si>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</si>
  <si>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</si>
  <si>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</si>
  <si>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</si>
  <si>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</si>
  <si>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</si>
  <si>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</si>
  <si>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</si>
  <si>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</si>
  <si>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</si>
  <si>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</si>
  <si>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</si>
  <si>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</si>
  <si>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</si>
  <si>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</si>
  <si>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</si>
  <si>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</si>
  <si>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</si>
  <si>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</si>
  <si>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</si>
  <si>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</si>
  <si>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</si>
  <si>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</si>
  <si>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</si>
  <si>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</si>
  <si>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</si>
  <si>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</si>
  <si>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</si>
  <si>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</si>
  <si>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</si>
  <si>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</si>
  <si>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</si>
  <si>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</si>
  <si>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</si>
  <si>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</si>
  <si>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</si>
  <si>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</si>
  <si>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</si>
  <si>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</si>
  <si>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</si>
  <si>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</si>
  <si>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</si>
  <si>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</si>
  <si>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</si>
  <si>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</si>
  <si>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</si>
  <si>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</si>
  <si>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</si>
  <si>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</si>
  <si>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</si>
  <si>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</si>
  <si>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</si>
  <si>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</si>
  <si>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</si>
  <si>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</si>
  <si>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</si>
  <si>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</si>
  <si>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</si>
  <si>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</si>
  <si>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</si>
  <si>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</si>
  <si>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</si>
  <si>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</si>
  <si>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</si>
  <si>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</si>
  <si>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</si>
  <si>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</si>
  <si>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</si>
  <si>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</si>
  <si>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</si>
  <si>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</si>
  <si>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</si>
  <si>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</si>
  <si>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</si>
  <si>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</si>
  <si>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</si>
  <si>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</si>
  <si>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</si>
  <si>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</si>
  <si>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</si>
  <si>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</si>
  <si>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</si>
  <si>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</si>
  <si>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</si>
  <si>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</si>
  <si>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</si>
  <si>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</si>
  <si>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</si>
  <si>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</si>
  <si>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</si>
  <si>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</si>
  <si>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</si>
  <si>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</si>
  <si>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</si>
  <si>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</si>
  <si>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</si>
  <si>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</si>
  <si>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</si>
  <si>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</si>
  <si>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</si>
  <si>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</si>
  <si>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</si>
  <si>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</si>
  <si>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</si>
  <si>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</si>
  <si>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</si>
  <si>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</si>
  <si>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</si>
  <si>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</si>
  <si>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</si>
  <si>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</si>
  <si>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</si>
  <si>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</si>
  <si>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</si>
  <si>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</si>
  <si>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</si>
  <si>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</si>
  <si>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</si>
  <si>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</si>
  <si>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</si>
  <si>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</si>
  <si>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</si>
  <si>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</si>
  <si>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</si>
  <si>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</si>
  <si>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</si>
  <si>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</si>
  <si>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</si>
  <si>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</si>
  <si>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</si>
  <si>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</si>
  <si>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</si>
  <si>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</si>
  <si>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</si>
  <si>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</si>
  <si>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</si>
  <si>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</si>
  <si>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</si>
  <si>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</si>
  <si>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</si>
  <si>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</si>
  <si>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</si>
  <si>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</si>
  <si>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</si>
  <si>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</si>
  <si>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</si>
  <si>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</si>
  <si>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</si>
  <si>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</si>
  <si>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</si>
  <si>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</si>
  <si>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</si>
  <si>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</si>
  <si>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</si>
  <si>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</si>
  <si>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</si>
  <si>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</si>
  <si>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</si>
  <si>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</si>
  <si>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</si>
  <si>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</si>
  <si>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</si>
  <si>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</si>
  <si>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</si>
  <si>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</si>
  <si>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</si>
  <si>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</si>
  <si>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</si>
  <si>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</si>
  <si>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</si>
  <si>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</si>
  <si>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</si>
  <si>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</si>
  <si>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</si>
  <si>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</si>
  <si>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</si>
  <si>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</si>
  <si>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</si>
  <si>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</si>
  <si>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</si>
  <si>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</si>
  <si>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</si>
  <si>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</si>
  <si>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</si>
  <si>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</si>
  <si>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</si>
  <si>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</si>
  <si>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</si>
  <si>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</si>
  <si>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</si>
  <si>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</si>
  <si>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</si>
  <si>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</si>
  <si>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</si>
  <si>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</si>
  <si>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</si>
  <si>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</si>
  <si>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</si>
  <si>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</si>
  <si>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</si>
  <si>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</si>
  <si>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</si>
  <si>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</si>
  <si>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</si>
  <si>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</si>
  <si>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</si>
  <si>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</si>
  <si>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</si>
  <si>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</si>
  <si>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</si>
  <si>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</si>
  <si>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</si>
  <si>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</si>
  <si>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</si>
  <si>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</si>
  <si>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</si>
  <si>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</si>
  <si>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</si>
  <si>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</si>
  <si>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</si>
  <si>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</si>
  <si>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</si>
  <si>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</si>
  <si>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</si>
  <si>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</si>
  <si>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</si>
  <si>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</si>
  <si>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</si>
  <si>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</si>
  <si>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</si>
  <si>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</si>
  <si>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</si>
  <si>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</si>
  <si>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</si>
  <si>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</si>
  <si>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</si>
  <si>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</si>
  <si>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</si>
  <si>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</si>
  <si>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</si>
  <si>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</si>
  <si>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</si>
  <si>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</si>
  <si>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</si>
  <si>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</si>
  <si>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</si>
  <si>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</si>
  <si>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</si>
  <si>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</si>
  <si>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</si>
  <si>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</si>
  <si>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</si>
  <si>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</si>
  <si>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</si>
  <si>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</si>
  <si>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</si>
  <si>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</si>
  <si>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</si>
  <si>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</si>
  <si>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</si>
  <si>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</si>
  <si>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</si>
  <si>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</si>
  <si>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</si>
  <si>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</si>
  <si>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</si>
  <si>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</si>
  <si>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</si>
  <si>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</si>
  <si>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</si>
  <si>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</si>
  <si>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</si>
  <si>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</si>
  <si>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</si>
  <si>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</si>
  <si>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</si>
  <si>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</si>
  <si>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</si>
  <si>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</si>
  <si>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</si>
  <si>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</si>
  <si>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</si>
  <si>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</si>
  <si>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</si>
  <si>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</si>
  <si>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</si>
  <si>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</si>
  <si>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</si>
  <si>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</si>
  <si>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</si>
  <si>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</si>
  <si>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</si>
  <si>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</si>
  <si>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</si>
  <si>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</si>
  <si>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</si>
  <si>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</si>
  <si>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</si>
  <si>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</si>
  <si>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</si>
  <si>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</si>
  <si>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</si>
  <si>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</si>
  <si>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</si>
  <si>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</si>
  <si>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</si>
  <si>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</si>
  <si>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</si>
  <si>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</si>
  <si>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</si>
  <si>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</si>
  <si>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</si>
  <si>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</si>
  <si>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</si>
  <si>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</si>
  <si>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</si>
  <si>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</si>
  <si>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</si>
  <si>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</si>
  <si>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</si>
  <si>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</si>
  <si>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</si>
  <si>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</si>
  <si>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</si>
  <si>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</si>
  <si>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</si>
  <si>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</si>
  <si>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</si>
  <si>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</si>
  <si>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</si>
  <si>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</si>
  <si>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</si>
  <si>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</si>
  <si>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</si>
  <si>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</si>
  <si>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</si>
  <si>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</si>
  <si>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</si>
  <si>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</si>
  <si>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</si>
  <si>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</si>
  <si>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</si>
  <si>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</si>
  <si>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</si>
  <si>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</si>
  <si>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</si>
  <si>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</si>
  <si>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</si>
  <si>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</si>
  <si>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</si>
  <si>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</si>
  <si>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</si>
  <si>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</si>
  <si>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</si>
  <si>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</si>
  <si>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</si>
  <si>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</si>
  <si>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</si>
  <si>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</si>
  <si>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</si>
  <si>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</si>
  <si>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</si>
  <si>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</si>
  <si>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</si>
  <si>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</si>
  <si>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</si>
  <si>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</si>
  <si>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</si>
  <si>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</si>
  <si>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</si>
  <si>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</si>
  <si>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</si>
  <si>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</si>
  <si>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</si>
  <si>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</si>
  <si>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</si>
  <si>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</si>
  <si>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</si>
  <si>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</si>
  <si>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</si>
  <si>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</si>
  <si>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</si>
  <si>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</si>
  <si>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</si>
  <si>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</si>
  <si>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</si>
  <si>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</si>
  <si>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</si>
  <si>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</si>
  <si>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</si>
  <si>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</si>
  <si>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</si>
  <si>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</si>
  <si>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</si>
  <si>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</si>
  <si>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</si>
  <si>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</si>
  <si>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</si>
  <si>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</si>
  <si>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</si>
  <si>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</si>
  <si>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</si>
  <si>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</si>
  <si>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</si>
  <si>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</si>
  <si>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</si>
  <si>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</si>
  <si>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</si>
  <si>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</si>
  <si>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</si>
  <si>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</si>
  <si>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</si>
  <si>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</si>
  <si>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</si>
  <si>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</si>
  <si>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</si>
  <si>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</si>
  <si>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</si>
  <si>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</si>
  <si>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</si>
  <si>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</si>
  <si>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</si>
  <si>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</si>
  <si>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</si>
  <si>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</si>
  <si>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</si>
  <si>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</si>
  <si>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</si>
  <si>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</si>
  <si>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</si>
  <si>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</si>
  <si>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</si>
  <si>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</si>
  <si>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</si>
  <si>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</si>
  <si>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</si>
  <si>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</si>
  <si>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</si>
  <si>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</si>
  <si>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</si>
  <si>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</si>
  <si>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</si>
  <si>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</si>
  <si>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</si>
  <si>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</si>
  <si>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</si>
  <si>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</si>
  <si>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</si>
  <si>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</si>
  <si>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</si>
  <si>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</si>
  <si>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</si>
  <si>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</si>
  <si>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</si>
  <si>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</si>
  <si>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</si>
  <si>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</si>
  <si>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</si>
  <si>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</si>
  <si>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</si>
  <si>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</si>
  <si>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</si>
  <si>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</si>
  <si>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</si>
  <si>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</si>
  <si>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</si>
  <si>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</si>
  <si>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</si>
  <si>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</si>
  <si>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</si>
  <si>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</si>
  <si>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</si>
  <si>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</si>
  <si>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</si>
  <si>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</si>
  <si>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</si>
  <si>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</si>
  <si>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</si>
  <si>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</si>
  <si>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</si>
  <si>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</si>
  <si>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</si>
  <si>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</si>
  <si>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</si>
  <si>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</si>
  <si>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</si>
  <si>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</si>
  <si>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</si>
  <si>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</si>
  <si>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</si>
  <si>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</si>
  <si>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</si>
  <si>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</si>
  <si>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</si>
  <si>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</si>
  <si>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</si>
  <si>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</si>
  <si>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</si>
  <si>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</si>
  <si>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</si>
  <si>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</si>
  <si>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</si>
  <si>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</si>
  <si>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</si>
  <si>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</si>
  <si>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</si>
  <si>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</si>
  <si>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</si>
  <si>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</si>
  <si>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</si>
  <si>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</si>
  <si>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</si>
  <si>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</si>
  <si>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</si>
  <si>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</si>
  <si>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</si>
  <si>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</si>
  <si>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</si>
  <si>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</si>
  <si>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</si>
  <si>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</si>
  <si>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</si>
  <si>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</si>
  <si>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</si>
  <si>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</si>
  <si>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</si>
  <si>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</si>
  <si>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</si>
  <si>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</si>
  <si>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</si>
  <si>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</si>
  <si>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</si>
  <si>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</si>
  <si>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</si>
  <si>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</si>
  <si>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</si>
  <si>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</si>
  <si>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</si>
  <si>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</si>
  <si>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</si>
  <si>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</si>
  <si>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</si>
  <si>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</si>
  <si>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</si>
  <si>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</si>
  <si>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</si>
  <si>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</si>
  <si>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</si>
  <si>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</si>
  <si>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</si>
  <si>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</si>
  <si>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</si>
  <si>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</si>
  <si>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</si>
  <si>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</si>
  <si>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</si>
  <si>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</si>
  <si>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</si>
  <si>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</si>
  <si>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</si>
  <si>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</si>
  <si>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</si>
  <si>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</si>
  <si>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</si>
  <si>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</si>
  <si>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</si>
  <si>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</si>
  <si>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</si>
  <si>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</si>
  <si>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</si>
  <si>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</si>
  <si>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</si>
  <si>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</si>
  <si>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</si>
  <si>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</si>
  <si>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</si>
  <si>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</si>
  <si>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</si>
  <si>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</si>
  <si>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</si>
  <si>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</si>
  <si>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</si>
  <si>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</si>
  <si>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</si>
  <si>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</si>
  <si>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</si>
  <si>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</si>
  <si>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</si>
  <si>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</si>
  <si>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</si>
  <si>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</si>
  <si>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</si>
  <si>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</si>
  <si>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</si>
  <si>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</si>
  <si>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</si>
  <si>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</si>
  <si>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</si>
  <si>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</si>
  <si>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</si>
  <si>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</si>
  <si>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</si>
  <si>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</si>
  <si>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</si>
  <si>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</si>
  <si>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</si>
  <si>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</si>
  <si>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</si>
  <si>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</si>
  <si>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</si>
  <si>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</si>
  <si>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</si>
  <si>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</si>
  <si>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</si>
  <si>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</si>
  <si>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</si>
  <si>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</si>
  <si>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</si>
  <si>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</si>
  <si>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</si>
  <si>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</si>
  <si>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</si>
  <si>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</si>
  <si>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</si>
  <si>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</si>
  <si>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</si>
  <si>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</si>
  <si>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</si>
  <si>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</si>
  <si>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</si>
  <si>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</si>
  <si>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</si>
  <si>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</si>
  <si>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</si>
  <si>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</si>
  <si>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</si>
  <si>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</si>
  <si>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</si>
  <si>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</si>
  <si>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</si>
  <si>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</si>
  <si>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</si>
  <si>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</si>
  <si>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</si>
  <si>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</si>
  <si>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</si>
  <si>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</si>
  <si>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</si>
  <si>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</si>
  <si>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</si>
  <si>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</si>
  <si>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</si>
  <si>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</si>
  <si>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</si>
  <si>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</si>
  <si>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</si>
  <si>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</si>
  <si>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</si>
  <si>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</si>
  <si>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</si>
  <si>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</si>
  <si>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</si>
  <si>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</si>
  <si>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</si>
  <si>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</si>
  <si>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</si>
  <si>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</si>
  <si>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</si>
  <si>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</si>
  <si>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</si>
  <si>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</si>
  <si>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</si>
  <si>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</si>
  <si>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</si>
  <si>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</si>
  <si>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</si>
  <si>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</si>
  <si>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</si>
  <si>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</si>
  <si>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</si>
  <si>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</si>
  <si>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</si>
  <si>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</si>
  <si>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</si>
  <si>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</si>
  <si>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</si>
  <si>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</si>
  <si>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</si>
  <si>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</si>
  <si>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</si>
  <si>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</si>
  <si>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</si>
  <si>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</si>
  <si>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</si>
  <si>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</si>
  <si>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</si>
  <si>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</si>
  <si>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</si>
  <si>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</si>
  <si>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</si>
  <si>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</si>
  <si>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</si>
  <si>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</si>
  <si>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</si>
  <si>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</si>
  <si>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</si>
  <si>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</si>
  <si>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</si>
  <si>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</si>
  <si>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</si>
  <si>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</si>
  <si>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</si>
  <si>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</si>
  <si>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</si>
  <si>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</si>
  <si>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</si>
  <si>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</si>
  <si>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</si>
  <si>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</si>
  <si>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</si>
  <si>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</si>
  <si>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</si>
  <si>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</si>
  <si>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</si>
  <si>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</si>
  <si>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</si>
  <si>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</si>
  <si>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</si>
  <si>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</si>
  <si>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</si>
  <si>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</si>
  <si>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</si>
  <si>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</si>
  <si>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</si>
  <si>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</si>
  <si>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</si>
  <si>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</si>
  <si>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</si>
  <si>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</si>
  <si>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</si>
  <si>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</si>
  <si>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</si>
  <si>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</si>
  <si>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</si>
  <si>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</si>
  <si>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</si>
  <si>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</si>
  <si>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</si>
  <si>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</si>
  <si>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</si>
  <si>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</si>
  <si>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</si>
  <si>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</si>
  <si>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</si>
  <si>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</si>
  <si>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</si>
  <si>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</si>
  <si>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</si>
  <si>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</si>
  <si>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</si>
  <si>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</si>
  <si>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</si>
  <si>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</si>
  <si>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</si>
  <si>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</si>
  <si>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</si>
  <si>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</si>
  <si>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</si>
  <si>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</si>
  <si>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</si>
  <si>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</si>
  <si>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</si>
  <si>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</si>
  <si>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</si>
  <si>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</si>
  <si>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</si>
  <si>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</si>
  <si>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</si>
  <si>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</si>
  <si>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</si>
  <si>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</si>
  <si>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</si>
  <si>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</si>
  <si>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</si>
  <si>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</si>
  <si>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</si>
  <si>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</si>
  <si>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</si>
  <si>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</si>
  <si>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</si>
  <si>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</si>
  <si>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</si>
  <si>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</si>
  <si>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</si>
  <si>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</si>
  <si>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</si>
  <si>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</si>
  <si>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</si>
  <si>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</si>
  <si>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</si>
  <si>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</si>
  <si>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</si>
  <si>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</si>
  <si>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</si>
  <si>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</si>
  <si>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</si>
  <si>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</si>
  <si>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</si>
  <si>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</si>
  <si>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</si>
  <si>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</si>
  <si>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</si>
  <si>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</si>
  <si>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</si>
  <si>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</si>
  <si>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</si>
  <si>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</si>
  <si>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</si>
  <si>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</si>
  <si>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</si>
  <si>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</si>
  <si>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</si>
  <si>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</si>
  <si>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</si>
  <si>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</si>
  <si>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</si>
  <si>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</si>
  <si>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</si>
  <si>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</si>
  <si>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</si>
  <si>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</si>
  <si>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</si>
  <si>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</si>
  <si>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</si>
  <si>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</si>
  <si>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</si>
  <si>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</si>
  <si>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</si>
  <si>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</si>
  <si>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</si>
  <si>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</si>
  <si>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</si>
  <si>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</si>
  <si>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</si>
  <si>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</si>
  <si>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</si>
  <si>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</si>
  <si>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</si>
  <si>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</si>
  <si>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</si>
  <si>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</si>
  <si>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</si>
  <si>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</si>
  <si>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</si>
  <si>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</si>
  <si>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</si>
  <si>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</si>
  <si>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</si>
  <si>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</si>
  <si>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</si>
  <si>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</si>
  <si>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</si>
  <si>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</si>
  <si>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</si>
  <si>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</si>
  <si>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</si>
  <si>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</si>
  <si>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</si>
  <si>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</si>
  <si>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</si>
  <si>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</si>
  <si>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</si>
  <si>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</si>
  <si>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</si>
  <si>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</si>
  <si>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</si>
  <si>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</si>
  <si>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</si>
  <si>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</si>
  <si>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</si>
  <si>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</si>
  <si>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</si>
  <si>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</si>
  <si>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</si>
  <si>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</si>
  <si>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</si>
  <si>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</si>
  <si>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</si>
  <si>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</si>
  <si>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</si>
  <si>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</si>
  <si>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</si>
  <si>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</si>
  <si>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</si>
  <si>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</si>
  <si>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</si>
  <si>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</si>
  <si>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</si>
  <si>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</si>
  <si>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</si>
  <si>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</si>
  <si>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</si>
  <si>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</si>
  <si>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</si>
  <si>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</si>
  <si>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</si>
  <si>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</si>
  <si>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</si>
  <si>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</si>
  <si>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</si>
  <si>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</si>
  <si>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</si>
  <si>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</si>
  <si>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</si>
  <si>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</si>
  <si>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</si>
  <si>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</si>
  <si>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</si>
  <si>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</si>
  <si>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</si>
  <si>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</si>
  <si>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</si>
  <si>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</si>
  <si>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</si>
  <si>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</si>
  <si>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</si>
  <si>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</si>
  <si>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</si>
  <si>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</si>
  <si>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</si>
  <si>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</si>
  <si>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</si>
  <si>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</si>
  <si>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</si>
  <si>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</si>
  <si>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</si>
  <si>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</si>
  <si>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</si>
  <si>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</si>
  <si>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</si>
  <si>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</si>
  <si>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</si>
  <si>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</si>
  <si>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</si>
  <si>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</si>
  <si>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</si>
  <si>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</si>
  <si>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</si>
  <si>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</si>
  <si>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</si>
  <si>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</si>
  <si>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</si>
  <si>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</si>
  <si>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</si>
  <si>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</si>
  <si>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</si>
  <si>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</si>
  <si>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</si>
  <si>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</si>
  <si>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</si>
  <si>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</si>
  <si>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</si>
  <si>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</si>
  <si>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</si>
  <si>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</si>
  <si>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</si>
  <si>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</si>
  <si>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</si>
  <si>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</si>
  <si>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</si>
  <si>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</si>
  <si>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</si>
  <si>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</si>
  <si>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</si>
  <si>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</si>
  <si>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</si>
  <si>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</si>
  <si>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</si>
  <si>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</si>
  <si>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</si>
  <si>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</si>
  <si>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</si>
  <si>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</si>
  <si>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</si>
  <si>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</si>
  <si>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</si>
  <si>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</si>
  <si>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</si>
  <si>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</si>
  <si>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</si>
  <si>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</si>
  <si>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</si>
  <si>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</si>
  <si>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</si>
  <si>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</si>
  <si>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</si>
  <si>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</si>
  <si>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</si>
  <si>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</si>
  <si>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</si>
  <si>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</si>
  <si>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</si>
  <si>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</si>
  <si>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</si>
  <si>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</si>
  <si>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</si>
  <si>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</si>
  <si>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</si>
  <si>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</si>
  <si>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</si>
  <si>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</si>
  <si>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</si>
  <si>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</si>
  <si>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</si>
  <si>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</si>
  <si>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</si>
  <si>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</si>
  <si>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</si>
  <si>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</si>
  <si>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</si>
  <si>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</si>
  <si>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</si>
  <si>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</si>
  <si>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</si>
  <si>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</si>
  <si>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</si>
  <si>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</si>
  <si>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</si>
  <si>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</si>
  <si>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</si>
  <si>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</si>
  <si>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</si>
  <si>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</si>
  <si>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</si>
  <si>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</si>
  <si>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</si>
  <si>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</si>
  <si>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</si>
  <si>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</si>
  <si>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</si>
  <si>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</si>
  <si>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</si>
  <si>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</si>
  <si>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</si>
  <si>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</si>
  <si>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</si>
  <si>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</si>
  <si>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</si>
  <si>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</si>
  <si>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</si>
  <si>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</si>
  <si>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</si>
  <si>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</si>
  <si>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</si>
  <si>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</si>
  <si>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</si>
  <si>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</si>
  <si>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</si>
  <si>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</si>
  <si>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</si>
  <si>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</si>
  <si>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</si>
  <si>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</si>
  <si>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</si>
  <si>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</si>
  <si>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</si>
  <si>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</si>
  <si>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</si>
  <si>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</si>
  <si>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</si>
  <si>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</si>
  <si>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</si>
  <si>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</si>
  <si>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</si>
  <si>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</si>
  <si>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</si>
  <si>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</si>
  <si>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</si>
  <si>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</si>
  <si>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</si>
  <si>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</si>
  <si>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</si>
  <si>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</si>
  <si>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</si>
  <si>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</si>
  <si>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</si>
  <si>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</si>
  <si>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</si>
  <si>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</si>
  <si>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</si>
  <si>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</si>
  <si>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</si>
  <si>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</si>
  <si>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</si>
  <si>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</si>
  <si>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</si>
  <si>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</si>
  <si>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</si>
  <si>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</si>
  <si>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</si>
  <si>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</si>
  <si>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</si>
  <si>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</si>
  <si>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</si>
  <si>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</si>
  <si>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</si>
  <si>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</si>
  <si>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</si>
  <si>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</si>
  <si>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</si>
  <si>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</si>
  <si>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</si>
  <si>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</si>
  <si>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</si>
  <si>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</si>
  <si>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</si>
  <si>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</si>
  <si>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</si>
  <si>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</si>
  <si>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</si>
  <si>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</si>
  <si>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</si>
  <si>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</si>
  <si>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</si>
  <si>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</si>
  <si>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</si>
  <si>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</si>
  <si>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</si>
  <si>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</si>
  <si>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</si>
  <si>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</si>
  <si>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</si>
  <si>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</si>
  <si>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</si>
  <si>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</si>
  <si>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</si>
  <si>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</si>
  <si>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</si>
  <si>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</si>
  <si>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</si>
  <si>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</si>
  <si>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</si>
  <si>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</si>
  <si>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</si>
  <si>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</si>
  <si>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</si>
  <si>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</si>
  <si>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</si>
  <si>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</si>
  <si>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</si>
  <si>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</si>
  <si>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</si>
  <si>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</si>
  <si>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</si>
  <si>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</si>
  <si>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</si>
  <si>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</si>
  <si>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</si>
  <si>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</si>
  <si>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</si>
  <si>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</si>
  <si>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</si>
  <si>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</si>
  <si>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</si>
  <si>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</si>
  <si>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</si>
  <si>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</si>
  <si>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</si>
  <si>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</si>
  <si>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</si>
  <si>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</si>
  <si>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</si>
  <si>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</si>
  <si>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</si>
  <si>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</si>
  <si>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</si>
  <si>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</si>
  <si>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</si>
  <si>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</si>
  <si>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</si>
  <si>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</si>
  <si>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</si>
  <si>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</si>
  <si>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</si>
  <si>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</si>
  <si>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</si>
  <si>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</si>
  <si>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</si>
  <si>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</si>
  <si>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</si>
  <si>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</si>
  <si>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</si>
  <si>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</si>
  <si>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</si>
  <si>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</si>
  <si>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</si>
  <si>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</si>
  <si>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</si>
  <si>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</si>
  <si>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</si>
  <si>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</si>
  <si>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</si>
  <si>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</si>
  <si>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</si>
  <si>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</si>
  <si>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</si>
  <si>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</si>
  <si>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</si>
  <si>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</si>
  <si>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</si>
  <si>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</si>
  <si>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</si>
  <si>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</si>
  <si>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</si>
  <si>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</si>
  <si>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</si>
  <si>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</si>
  <si>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</si>
  <si>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</si>
  <si>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</si>
  <si>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</si>
  <si>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</si>
  <si>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</si>
  <si>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</si>
  <si>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</si>
  <si>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</si>
  <si>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</si>
  <si>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</si>
  <si>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</si>
  <si>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</si>
  <si>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</si>
  <si>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</si>
  <si>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</si>
  <si>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</si>
  <si>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</si>
  <si>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</si>
  <si>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</si>
  <si>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</si>
  <si>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</si>
  <si>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</si>
  <si>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</si>
  <si>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</si>
  <si>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</si>
  <si>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</si>
  <si>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</si>
  <si>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</si>
  <si>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</si>
  <si>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</si>
  <si>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</si>
  <si>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</si>
  <si>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</si>
  <si>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</si>
  <si>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</si>
  <si>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</si>
  <si>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</si>
  <si>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</si>
  <si>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</si>
  <si>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</si>
  <si>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</si>
  <si>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</si>
  <si>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</si>
  <si>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</si>
  <si>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</si>
  <si>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</si>
  <si>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</si>
  <si>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</si>
  <si>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</si>
  <si>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</si>
  <si>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</si>
  <si>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</si>
  <si>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</si>
  <si>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</si>
  <si>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</si>
  <si>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</si>
  <si>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</si>
  <si>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</si>
  <si>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</si>
  <si>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</si>
  <si>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</si>
  <si>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</si>
  <si>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</si>
  <si>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</si>
  <si>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</si>
  <si>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</si>
  <si>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</si>
  <si>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</si>
  <si>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</si>
  <si>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</si>
  <si>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</si>
  <si>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</si>
  <si>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</si>
  <si>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</si>
  <si>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</si>
  <si>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</si>
  <si>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</si>
  <si>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</si>
  <si>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</si>
  <si>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</si>
  <si>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</si>
  <si>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</si>
  <si>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</si>
  <si>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</si>
  <si>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</si>
  <si>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</si>
  <si>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</si>
  <si>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</si>
  <si>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</si>
  <si>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</si>
  <si>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</si>
  <si>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</si>
  <si>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</si>
  <si>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</si>
  <si>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</si>
  <si>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</si>
  <si>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</si>
  <si>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</si>
  <si>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</si>
  <si>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</si>
  <si>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</si>
  <si>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</si>
  <si>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</si>
  <si>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</si>
  <si>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</si>
  <si>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</si>
  <si>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</si>
  <si>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</si>
  <si>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</si>
  <si>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</si>
  <si>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</si>
  <si>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</si>
  <si>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</si>
  <si>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</si>
  <si>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</si>
  <si>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</si>
  <si>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</si>
  <si>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</si>
  <si>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</si>
  <si>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</si>
  <si>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</si>
  <si>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</si>
  <si>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</si>
  <si>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</si>
  <si>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</si>
  <si>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</si>
  <si>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</si>
  <si>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</si>
  <si>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</si>
  <si>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</si>
  <si>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</si>
  <si>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</si>
  <si>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</si>
  <si>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</si>
  <si>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</si>
  <si>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</si>
  <si>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</si>
  <si>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</si>
  <si>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</si>
  <si>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</si>
  <si>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</si>
  <si>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</si>
  <si>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</si>
  <si>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</si>
  <si>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</si>
  <si>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</si>
  <si>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</si>
  <si>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</si>
  <si>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</si>
  <si>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</si>
  <si>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</si>
  <si>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</si>
  <si>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</si>
  <si>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</si>
  <si>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</si>
  <si>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</si>
  <si>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</si>
  <si>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</si>
  <si>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</si>
  <si>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</si>
  <si>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</si>
  <si>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</si>
  <si>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</si>
  <si>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</si>
  <si>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</si>
  <si>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</si>
  <si>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</si>
  <si>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</si>
  <si>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</si>
  <si>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</si>
  <si>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</si>
  <si>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</si>
  <si>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</si>
  <si>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</si>
  <si>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</si>
  <si>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</si>
  <si>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</si>
  <si>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</si>
  <si>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</si>
  <si>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</si>
  <si>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</si>
  <si>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</si>
  <si>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</si>
  <si>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</si>
  <si>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</si>
  <si>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</si>
  <si>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</si>
  <si>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</si>
  <si>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</si>
  <si>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</si>
  <si>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</si>
  <si>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</si>
  <si>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</si>
  <si>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</si>
  <si>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</si>
  <si>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</si>
  <si>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</si>
  <si>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</si>
  <si>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</si>
  <si>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</si>
  <si>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</si>
  <si>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</si>
  <si>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</si>
  <si>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</si>
  <si>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</si>
  <si>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</si>
  <si>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</si>
  <si>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</si>
  <si>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</si>
  <si>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</si>
  <si>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</si>
  <si>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</si>
  <si>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</si>
  <si>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</si>
  <si>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</si>
  <si>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</si>
  <si>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</si>
  <si>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</si>
  <si>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</si>
  <si>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</si>
  <si>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</si>
  <si>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</si>
  <si>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</si>
  <si>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</si>
  <si>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</si>
  <si>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</si>
  <si>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</si>
  <si>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</si>
  <si>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</si>
  <si>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</si>
  <si>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</si>
  <si>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</si>
  <si>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</si>
  <si>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</si>
  <si>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</si>
  <si>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</si>
  <si>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</si>
  <si>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</si>
  <si>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</si>
  <si>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</si>
  <si>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</si>
  <si>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</si>
  <si>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</si>
  <si>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</si>
  <si>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</si>
  <si>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</si>
  <si>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</si>
  <si>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</si>
  <si>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</si>
  <si>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</si>
  <si>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</si>
  <si>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</si>
  <si>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</si>
  <si>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</si>
  <si>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</si>
  <si>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</si>
  <si>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</si>
  <si>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</si>
  <si>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</si>
  <si>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</si>
  <si>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</si>
  <si>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</si>
  <si>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</si>
  <si>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</si>
  <si>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</si>
  <si>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</si>
  <si>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</si>
  <si>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</si>
  <si>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</si>
  <si>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</si>
  <si>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</si>
  <si>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</si>
  <si>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</si>
  <si>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</si>
  <si>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</si>
  <si>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</si>
  <si>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</si>
  <si>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</si>
  <si>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</si>
  <si>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</si>
  <si>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</si>
  <si>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</si>
  <si>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</si>
  <si>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</si>
  <si>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</si>
  <si>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</si>
  <si>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</si>
  <si>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</si>
  <si>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</si>
  <si>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</si>
  <si>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</si>
  <si>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</si>
  <si>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</si>
  <si>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</si>
  <si>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</si>
  <si>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</si>
  <si>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</si>
  <si>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</si>
  <si>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</si>
  <si>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</si>
  <si>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</si>
  <si>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</si>
  <si>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</si>
  <si>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</si>
  <si>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</si>
  <si>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</si>
  <si>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</si>
  <si>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</si>
  <si>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</si>
  <si>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</si>
  <si>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</si>
  <si>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</si>
  <si>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</si>
  <si>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</si>
  <si>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</si>
  <si>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</si>
  <si>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</si>
  <si>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</si>
  <si>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</si>
  <si>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</si>
  <si>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</si>
  <si>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</si>
  <si>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</si>
  <si>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</si>
  <si>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</si>
  <si>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</si>
  <si>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</si>
  <si>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</si>
  <si>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</si>
  <si>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</si>
  <si>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</si>
  <si>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</si>
  <si>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</si>
  <si>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</si>
  <si>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</si>
  <si>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</si>
  <si>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</si>
  <si>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</si>
  <si>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</si>
  <si>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</si>
  <si>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</si>
  <si>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</si>
  <si>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</si>
  <si>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</si>
  <si>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</si>
  <si>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</si>
  <si>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</si>
  <si>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</si>
  <si>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</si>
  <si>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</si>
  <si>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</si>
  <si>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</si>
  <si>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</si>
  <si>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</si>
  <si>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</si>
  <si>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</si>
  <si>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</si>
  <si>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</si>
  <si>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</si>
  <si>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</si>
  <si>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</si>
  <si>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</si>
  <si>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</si>
  <si>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</si>
  <si>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</si>
  <si>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</si>
  <si>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</si>
  <si>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</si>
  <si>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</si>
  <si>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</si>
  <si>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</si>
  <si>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</si>
  <si>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</si>
  <si>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</si>
  <si>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</si>
  <si>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</si>
  <si>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</si>
  <si>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</si>
  <si>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</si>
  <si>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</si>
  <si>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</si>
  <si>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</si>
  <si>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</si>
  <si>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</si>
  <si>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</si>
  <si>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</si>
  <si>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</si>
  <si>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</si>
  <si>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</si>
  <si>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</si>
  <si>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</si>
  <si>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</si>
  <si>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</si>
  <si>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</si>
  <si>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</si>
  <si>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</si>
  <si>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</si>
  <si>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</si>
  <si>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</si>
  <si>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</si>
  <si>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</si>
  <si>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</si>
  <si>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</si>
  <si>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</si>
  <si>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</si>
  <si>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</si>
  <si>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</si>
  <si>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</si>
  <si>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</si>
  <si>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</si>
  <si>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</si>
  <si>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</si>
  <si>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</si>
  <si>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</si>
  <si>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</si>
  <si>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</si>
  <si>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</si>
  <si>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</si>
  <si>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</si>
  <si>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</si>
  <si>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</si>
  <si>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</si>
  <si>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</si>
  <si>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</si>
  <si>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</si>
  <si>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</si>
  <si>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</si>
  <si>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</si>
  <si>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</si>
  <si>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</si>
  <si>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</si>
  <si>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</si>
  <si>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</si>
  <si>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</si>
  <si>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</si>
  <si>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</si>
  <si>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</si>
  <si>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</si>
  <si>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</si>
  <si>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</si>
  <si>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</si>
  <si>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</si>
  <si>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</si>
  <si>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</si>
  <si>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</si>
  <si>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</si>
  <si>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</si>
  <si>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</si>
  <si>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</si>
  <si>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</si>
  <si>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</si>
  <si>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</si>
  <si>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</si>
  <si>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</si>
  <si>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</si>
  <si>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</si>
  <si>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</si>
  <si>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</si>
  <si>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</si>
  <si>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</si>
  <si>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</si>
  <si>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</si>
  <si>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</si>
  <si>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</si>
  <si>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</si>
  <si>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</si>
  <si>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</si>
  <si>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</si>
  <si>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</si>
  <si>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</si>
  <si>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</si>
  <si>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</si>
  <si>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</si>
  <si>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</si>
  <si>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</si>
  <si>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</si>
  <si>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</si>
  <si>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</si>
  <si>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</si>
  <si>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</si>
  <si>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</si>
  <si>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</si>
  <si>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</si>
  <si>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</si>
  <si>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</si>
  <si>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</si>
  <si>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</si>
  <si>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</si>
  <si>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</si>
  <si>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</si>
  <si>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</si>
  <si>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</si>
  <si>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</si>
  <si>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</si>
  <si>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</si>
  <si>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</si>
  <si>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</si>
  <si>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</si>
  <si>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</si>
  <si>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</si>
  <si>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</si>
  <si>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</si>
  <si>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</si>
  <si>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</si>
  <si>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</si>
  <si>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</si>
  <si>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</si>
  <si>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</si>
  <si>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</si>
  <si>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</si>
  <si>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</si>
  <si>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</si>
  <si>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</si>
  <si>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</si>
  <si>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</si>
  <si>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</si>
  <si>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</si>
  <si>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</si>
  <si>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</si>
  <si>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</si>
  <si>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</si>
  <si>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</si>
  <si>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</si>
  <si>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</si>
  <si>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</si>
  <si>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</si>
  <si>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</si>
  <si>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</si>
  <si>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</si>
  <si>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</si>
  <si>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</si>
  <si>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</si>
  <si>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</si>
  <si>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</si>
  <si>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</si>
  <si>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</si>
  <si>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</si>
  <si>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</si>
  <si>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</si>
  <si>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</si>
  <si>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</si>
  <si>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</si>
  <si>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</si>
  <si>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</si>
  <si>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</si>
  <si>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</si>
  <si>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</si>
  <si>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</si>
  <si>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</si>
  <si>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</si>
  <si>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</si>
  <si>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</si>
  <si>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</si>
  <si>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</si>
  <si>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</si>
  <si>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</si>
  <si>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</si>
  <si>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</si>
  <si>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</si>
  <si>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</si>
  <si>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</si>
  <si>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</si>
  <si>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</si>
  <si>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</si>
  <si>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</si>
  <si>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</si>
  <si>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</si>
  <si>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</si>
  <si>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</si>
  <si>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</si>
  <si>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</si>
  <si>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</si>
  <si>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</si>
  <si>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</si>
  <si>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</si>
  <si>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</si>
  <si>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</si>
  <si>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</si>
  <si>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</si>
  <si>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</si>
  <si>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</si>
  <si>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</si>
  <si>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</si>
  <si>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</si>
  <si>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</si>
  <si>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</si>
  <si>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</si>
  <si>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</si>
  <si>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</si>
  <si>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</si>
  <si>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</si>
  <si>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</si>
  <si>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</si>
  <si>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</si>
  <si>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</si>
  <si>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</si>
  <si>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</si>
  <si>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</si>
  <si>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</si>
  <si>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</si>
  <si>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</si>
  <si>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</si>
  <si>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</si>
  <si>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</si>
  <si>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</si>
  <si>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</si>
  <si>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</si>
  <si>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</si>
  <si>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</si>
  <si>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</si>
  <si>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</si>
  <si>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</si>
  <si>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</si>
  <si>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</si>
  <si>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</si>
  <si>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</si>
  <si>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</si>
  <si>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</si>
  <si>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</si>
  <si>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</si>
  <si>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</si>
  <si>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</si>
  <si>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</si>
  <si>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</si>
  <si>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</si>
  <si>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</si>
  <si>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</si>
  <si>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</si>
  <si>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</si>
  <si>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</si>
  <si>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</si>
  <si>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</si>
  <si>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</si>
  <si>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</si>
  <si>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</si>
  <si>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</si>
  <si>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</si>
  <si>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</si>
  <si>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</si>
  <si>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</si>
  <si>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</si>
  <si>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</si>
  <si>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</si>
  <si>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</si>
  <si>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</si>
  <si>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</si>
  <si>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</si>
  <si>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</si>
  <si>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</si>
  <si>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</si>
  <si>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</si>
  <si>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</si>
  <si>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</si>
  <si>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</si>
  <si>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</si>
  <si>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</si>
  <si>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</si>
  <si>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</si>
  <si>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</si>
  <si>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</si>
  <si>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</si>
  <si>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</si>
  <si>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</si>
  <si>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</si>
  <si>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</si>
  <si>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</si>
  <si>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</si>
  <si>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</si>
  <si>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</si>
  <si>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</si>
  <si>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</si>
  <si>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</si>
  <si>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</si>
  <si>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</si>
  <si>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</si>
  <si>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</si>
  <si>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</si>
  <si>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</si>
  <si>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</si>
  <si>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</si>
  <si>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</si>
  <si>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</si>
  <si>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</si>
  <si>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</si>
  <si>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</si>
  <si>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</si>
  <si>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</si>
  <si>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</si>
  <si>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</si>
  <si>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</si>
  <si>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</si>
  <si>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</si>
  <si>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</si>
  <si>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</si>
  <si>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</si>
  <si>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</si>
  <si>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</si>
  <si>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</si>
  <si>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</si>
  <si>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</si>
  <si>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</si>
  <si>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</si>
  <si>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</si>
  <si>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</si>
  <si>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</si>
  <si>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</si>
  <si>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</si>
  <si>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</si>
  <si>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</si>
  <si>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</si>
  <si>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</si>
  <si>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</si>
  <si>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</si>
  <si>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</si>
  <si>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</si>
  <si>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</si>
  <si>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</si>
  <si>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</si>
  <si>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</si>
  <si>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</si>
  <si>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</si>
  <si>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</si>
  <si>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</si>
  <si>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</si>
  <si>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</si>
  <si>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</si>
  <si>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</si>
  <si>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</si>
  <si>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</si>
  <si>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</si>
  <si>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</si>
  <si>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</si>
  <si>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</si>
  <si>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</si>
  <si>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</si>
  <si>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</si>
  <si>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</si>
  <si>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</si>
  <si>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</si>
  <si>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</si>
  <si>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</si>
  <si>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</si>
  <si>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</si>
  <si>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</si>
  <si>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</si>
  <si>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</si>
  <si>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</si>
  <si>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</si>
  <si>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</si>
  <si>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</si>
  <si>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</si>
  <si>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</si>
  <si>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</si>
  <si>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</si>
  <si>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</si>
  <si>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</si>
  <si>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</si>
  <si>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</si>
  <si>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</si>
  <si>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</si>
  <si>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</si>
  <si>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</si>
  <si>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</si>
  <si>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</si>
  <si>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</si>
  <si>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</si>
  <si>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</si>
  <si>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</si>
  <si>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</si>
  <si>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</si>
  <si>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</si>
  <si>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</si>
  <si>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</si>
  <si>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</si>
  <si>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</si>
  <si>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</si>
  <si>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</si>
  <si>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</si>
  <si>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</si>
  <si>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</si>
  <si>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</si>
  <si>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</si>
  <si>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</si>
  <si>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</si>
  <si>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</si>
  <si>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</si>
  <si>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</si>
  <si>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</si>
  <si>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</si>
  <si>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</si>
  <si>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</si>
  <si>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</si>
  <si>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</si>
  <si>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</si>
  <si>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</si>
  <si>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</si>
  <si>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</si>
  <si>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</si>
  <si>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</si>
  <si>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</si>
  <si>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</si>
  <si>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</si>
  <si>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</si>
  <si>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</si>
  <si>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</si>
  <si>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</si>
  <si>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</si>
  <si>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</si>
  <si>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</si>
  <si>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</si>
  <si>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</si>
  <si>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</si>
  <si>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</si>
  <si>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</si>
  <si>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</si>
  <si>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</si>
  <si>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</si>
  <si>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</si>
  <si>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</si>
  <si>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</si>
  <si>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</si>
  <si>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</si>
  <si>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</si>
  <si>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</si>
  <si>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</si>
  <si>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</si>
  <si>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</si>
  <si>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</si>
  <si>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</si>
  <si>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</si>
  <si>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</si>
  <si>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</si>
  <si>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</si>
  <si>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</si>
  <si>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</si>
  <si>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</si>
  <si>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</si>
  <si>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</si>
  <si>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</si>
  <si>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</si>
  <si>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</si>
  <si>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</si>
  <si>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</si>
  <si>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</si>
  <si>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</si>
  <si>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</si>
  <si>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</si>
  <si>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</si>
  <si>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</si>
  <si>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</si>
  <si>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</si>
  <si>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</si>
  <si>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</si>
  <si>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</si>
  <si>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</si>
  <si>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</si>
  <si>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</si>
  <si>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</si>
  <si>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</si>
  <si>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</si>
  <si>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</si>
  <si>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</si>
  <si>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</si>
  <si>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</si>
  <si>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</si>
  <si>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</si>
  <si>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</si>
  <si>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</si>
  <si>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</si>
  <si>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</si>
  <si>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</si>
  <si>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</si>
  <si>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</si>
  <si>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</si>
  <si>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</si>
  <si>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</si>
  <si>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</si>
  <si>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</si>
  <si>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</si>
  <si>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</si>
  <si>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</si>
  <si>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</si>
  <si>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</si>
  <si>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</si>
  <si>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</si>
  <si>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</si>
  <si>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</si>
  <si>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</si>
  <si>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</si>
  <si>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</si>
  <si>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</si>
  <si>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</si>
  <si>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</si>
  <si>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</si>
  <si>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</si>
  <si>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</si>
  <si>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</si>
  <si>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</si>
  <si>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</si>
  <si>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</si>
  <si>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</si>
  <si>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</si>
  <si>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</si>
  <si>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</si>
  <si>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</si>
  <si>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</si>
  <si>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</si>
  <si>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</si>
  <si>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</si>
  <si>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</si>
  <si>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</si>
  <si>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</si>
  <si>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</si>
  <si>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</si>
  <si>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</si>
  <si>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</si>
  <si>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</si>
  <si>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</si>
  <si>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</si>
  <si>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</si>
  <si>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</si>
  <si>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</si>
  <si>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</si>
  <si>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</si>
  <si>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</si>
  <si>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</si>
  <si>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</si>
  <si>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</si>
  <si>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</si>
  <si>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</si>
  <si>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</si>
  <si>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</si>
  <si>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</si>
  <si>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</si>
  <si>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</si>
  <si>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</si>
  <si>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</si>
  <si>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</si>
  <si>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</si>
  <si>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</si>
  <si>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</si>
  <si>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</si>
  <si>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</si>
  <si>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</si>
  <si>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</si>
  <si>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</si>
  <si>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</si>
  <si>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</si>
  <si>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</si>
  <si>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</si>
  <si>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</si>
  <si>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</si>
  <si>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</si>
  <si>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</si>
  <si>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</si>
  <si>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</si>
  <si>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</si>
  <si>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</si>
  <si>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</si>
  <si>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</si>
  <si>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</si>
  <si>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</si>
  <si>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</si>
  <si>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</si>
  <si>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</si>
  <si>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</si>
  <si>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</si>
  <si>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</si>
  <si>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</si>
  <si>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</si>
  <si>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</si>
  <si>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</si>
  <si>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</si>
  <si>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</si>
  <si>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</si>
  <si>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</si>
  <si>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</si>
  <si>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</si>
  <si>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</si>
  <si>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</si>
  <si>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</si>
  <si>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</si>
  <si>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</si>
  <si>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</si>
  <si>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</si>
  <si>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</si>
  <si>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</si>
  <si>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</si>
  <si>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</si>
  <si>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</si>
  <si>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</si>
  <si>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</si>
  <si>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</si>
  <si>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</si>
  <si>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</si>
  <si>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</si>
  <si>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</si>
  <si>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</si>
  <si>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</si>
  <si>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</si>
  <si>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</si>
  <si>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</si>
  <si>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</si>
  <si>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</si>
  <si>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</si>
  <si>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</si>
  <si>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</si>
  <si>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</si>
  <si>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</si>
  <si>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</si>
  <si>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</si>
  <si>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</si>
  <si>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</si>
  <si>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</si>
  <si>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</si>
  <si>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</si>
  <si>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</si>
  <si>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</si>
  <si>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</si>
  <si>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</si>
  <si>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</si>
  <si>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</si>
  <si>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</si>
  <si>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</si>
  <si>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</si>
  <si>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</si>
  <si>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</si>
  <si>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</si>
  <si>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</si>
  <si>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</si>
  <si>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</si>
  <si>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</si>
  <si>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</si>
  <si>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</si>
  <si>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</si>
  <si>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</si>
  <si>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</si>
  <si>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</si>
  <si>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</si>
  <si>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</si>
  <si>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</si>
  <si>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</si>
  <si>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</si>
  <si>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</si>
  <si>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</si>
  <si>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</si>
  <si>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</si>
  <si>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</si>
  <si>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</si>
  <si>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</si>
  <si>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</si>
  <si>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</si>
  <si>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</si>
  <si>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</si>
  <si>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</si>
  <si>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</si>
  <si>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</si>
  <si>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</si>
  <si>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</si>
  <si>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</si>
  <si>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</si>
  <si>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</si>
  <si>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</si>
  <si>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</si>
  <si>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</si>
  <si>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</si>
  <si>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</si>
  <si>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</si>
  <si>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</si>
  <si>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</si>
  <si>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</si>
  <si>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</si>
  <si>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</si>
  <si>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</si>
  <si>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</si>
  <si>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</si>
  <si>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</si>
  <si>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</si>
  <si>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</si>
  <si>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</si>
  <si>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</si>
  <si>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</si>
  <si>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</si>
  <si>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</si>
  <si>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</si>
  <si>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</si>
  <si>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</si>
  <si>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</si>
  <si>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</si>
  <si>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</si>
  <si>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</si>
  <si>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</si>
  <si>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</si>
  <si>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</si>
  <si>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</si>
  <si>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</si>
  <si>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</si>
  <si>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</si>
  <si>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</si>
  <si>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</si>
  <si>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</si>
  <si>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</si>
  <si>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</si>
  <si>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</si>
  <si>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</si>
  <si>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</si>
  <si>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</si>
  <si>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</si>
  <si>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</si>
  <si>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</si>
  <si>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</si>
  <si>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</si>
  <si>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</si>
  <si>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</si>
  <si>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</si>
  <si>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</si>
  <si>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</si>
  <si>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</si>
  <si>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</si>
  <si>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</si>
  <si>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</si>
  <si>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</si>
  <si>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</si>
  <si>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</si>
  <si>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</si>
  <si>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</si>
  <si>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</si>
  <si>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</si>
  <si>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</si>
  <si>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</si>
  <si>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</si>
  <si>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</si>
  <si>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</si>
  <si>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</si>
  <si>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</si>
  <si>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</si>
  <si>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</si>
  <si>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</si>
  <si>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</si>
  <si>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</si>
  <si>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</si>
  <si>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</si>
  <si>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</si>
  <si>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</si>
  <si>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</si>
  <si>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</si>
  <si>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</si>
  <si>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</si>
  <si>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</si>
  <si>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</si>
  <si>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</si>
  <si>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</si>
  <si>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</si>
  <si>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</si>
  <si>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</si>
  <si>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</si>
  <si>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</si>
  <si>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</si>
  <si>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</si>
  <si>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</si>
  <si>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</si>
  <si>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</si>
  <si>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</si>
  <si>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</si>
  <si>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</si>
  <si>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</si>
  <si>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</si>
  <si>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</si>
  <si>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</si>
  <si>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</si>
  <si>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</si>
  <si>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</si>
  <si>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</si>
  <si>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</si>
  <si>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</si>
  <si>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</si>
  <si>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</si>
  <si>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</si>
  <si>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</si>
  <si>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</si>
  <si>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</si>
  <si>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</si>
  <si>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</si>
  <si>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</si>
  <si>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</si>
  <si>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</si>
  <si>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</si>
  <si>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</si>
  <si>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</si>
  <si>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</si>
  <si>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</si>
  <si>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</si>
  <si>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</si>
  <si>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</si>
  <si>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</si>
  <si>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</si>
  <si>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</si>
  <si>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</si>
  <si>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</si>
  <si>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</si>
  <si>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</si>
  <si>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</si>
  <si>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</si>
  <si>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</si>
  <si>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</si>
  <si>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</si>
  <si>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</si>
  <si>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</si>
  <si>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</si>
  <si>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</si>
  <si>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</si>
  <si>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</si>
  <si>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</si>
  <si>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</si>
  <si>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</si>
  <si>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</si>
  <si>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</si>
  <si>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</si>
  <si>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</si>
  <si>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</si>
  <si>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</si>
  <si>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</si>
  <si>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</si>
  <si>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</si>
  <si>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</si>
  <si>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</si>
  <si>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</si>
  <si>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</si>
  <si>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</si>
  <si>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</si>
  <si>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</si>
  <si>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</si>
  <si>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</si>
  <si>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</si>
  <si>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</si>
  <si>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</si>
  <si>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</si>
  <si>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</si>
  <si>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</si>
  <si>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</si>
  <si>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</si>
  <si>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</si>
  <si>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</si>
  <si>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</si>
  <si>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</si>
  <si>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</si>
  <si>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</si>
  <si>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</si>
  <si>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</si>
  <si>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</si>
  <si>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</si>
  <si>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</si>
  <si>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</si>
  <si>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</si>
  <si>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</si>
  <si>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</si>
  <si>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</si>
  <si>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</si>
  <si>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</si>
  <si>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</si>
  <si>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</si>
  <si>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</si>
  <si>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</si>
  <si>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</si>
  <si>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</si>
  <si>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</si>
  <si>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</si>
  <si>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</si>
  <si>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</si>
  <si>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</si>
  <si>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</si>
  <si>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</si>
  <si>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</si>
  <si>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</si>
  <si>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</si>
  <si>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</si>
  <si>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</si>
  <si>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</si>
  <si>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</si>
  <si>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</si>
  <si>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</si>
  <si>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</si>
  <si>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</si>
  <si>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</si>
  <si>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</si>
  <si>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</si>
  <si>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</si>
  <si>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</si>
  <si>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</si>
  <si>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</si>
  <si>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</si>
  <si>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</si>
  <si>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</si>
  <si>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</si>
  <si>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</si>
  <si>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</si>
  <si>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</si>
  <si>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</si>
  <si>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</si>
  <si>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</si>
  <si>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</si>
  <si>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</si>
  <si>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</si>
  <si>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</si>
  <si>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</si>
  <si>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</si>
  <si>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</si>
  <si>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</si>
  <si>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</si>
  <si>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</si>
  <si>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</si>
  <si>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</si>
  <si>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</si>
  <si>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</si>
  <si>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</si>
  <si>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</si>
  <si>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</si>
  <si>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</si>
  <si>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</si>
  <si>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</si>
  <si>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</si>
  <si>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</si>
  <si>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</si>
  <si>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</si>
  <si>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</si>
  <si>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</si>
  <si>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</si>
  <si>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</si>
  <si>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</si>
  <si>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</si>
  <si>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</si>
  <si>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</si>
  <si>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</si>
  <si>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</si>
  <si>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</si>
  <si>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</si>
  <si>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</si>
  <si>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</si>
  <si>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</si>
  <si>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</si>
  <si>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</si>
  <si>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</si>
  <si>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</si>
  <si>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</si>
  <si>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</si>
  <si>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</si>
  <si>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</si>
  <si>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</si>
  <si>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</si>
  <si>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</si>
  <si>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</si>
  <si>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</si>
  <si>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</si>
  <si>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</si>
  <si>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</si>
  <si>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</si>
  <si>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</si>
  <si>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</si>
  <si>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</si>
  <si>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</si>
  <si>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</si>
  <si>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</si>
  <si>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</si>
  <si>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</si>
  <si>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</si>
  <si>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</si>
  <si>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</si>
  <si>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</si>
  <si>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</si>
  <si>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</si>
  <si>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</si>
  <si>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</si>
  <si>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</si>
  <si>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</si>
  <si>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</si>
  <si>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</si>
  <si>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</si>
  <si>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</si>
  <si>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</si>
  <si>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</si>
  <si>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</si>
  <si>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</si>
  <si>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</si>
  <si>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</si>
  <si>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</si>
  <si>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</si>
  <si>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</si>
  <si>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</si>
  <si>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</si>
  <si>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</si>
  <si>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</si>
  <si>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</si>
  <si>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</si>
  <si>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</si>
  <si>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</si>
  <si>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</si>
  <si>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</si>
  <si>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</si>
  <si>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</si>
  <si>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</si>
  <si>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</si>
  <si>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</si>
  <si>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</si>
  <si>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</si>
  <si>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</si>
  <si>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</si>
  <si>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</si>
  <si>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</si>
  <si>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</si>
  <si>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</si>
  <si>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</si>
  <si>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</si>
  <si>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</si>
  <si>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</si>
  <si>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</si>
  <si>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</si>
  <si>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</si>
  <si>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</si>
  <si>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</si>
  <si>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</si>
  <si>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</si>
  <si>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</si>
  <si>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</si>
  <si>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</si>
  <si>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</si>
  <si>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</si>
  <si>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</si>
  <si>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</si>
  <si>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</si>
  <si>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</si>
  <si>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</si>
  <si>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</si>
  <si>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</si>
  <si>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</si>
  <si>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</si>
  <si>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</si>
  <si>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</si>
  <si>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</si>
  <si>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</si>
  <si>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</si>
  <si>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</si>
  <si>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</si>
  <si>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</si>
  <si>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</si>
  <si>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</si>
  <si>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</si>
  <si>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</si>
  <si>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</si>
  <si>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</si>
  <si>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</si>
  <si>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</si>
  <si>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</si>
  <si>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</si>
  <si>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</si>
  <si>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</si>
  <si>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</si>
  <si>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</si>
  <si>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</si>
  <si>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</si>
  <si>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</si>
  <si>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</si>
  <si>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</si>
  <si>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</si>
  <si>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</si>
  <si>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</si>
  <si>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</si>
  <si>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</si>
  <si>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</si>
  <si>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</si>
  <si>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</si>
  <si>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</si>
  <si>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</si>
  <si>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</si>
  <si>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</si>
  <si>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</si>
  <si>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</si>
  <si>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</si>
  <si>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</si>
  <si>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</si>
  <si>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</si>
  <si>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</si>
  <si>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</si>
  <si>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</si>
  <si>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</si>
  <si>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</si>
  <si>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</si>
  <si>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</si>
  <si>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</si>
  <si>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</si>
  <si>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</si>
  <si>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</si>
  <si>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</si>
  <si>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</si>
  <si>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</si>
  <si>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</si>
  <si>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</si>
  <si>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</si>
  <si>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</si>
  <si>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</si>
  <si>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</si>
  <si>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</si>
  <si>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</si>
  <si>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</si>
  <si>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</si>
  <si>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</si>
  <si>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</si>
  <si>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</si>
  <si>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</si>
  <si>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</si>
  <si>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</si>
  <si>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</si>
  <si>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</si>
  <si>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</si>
  <si>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</si>
  <si>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</si>
  <si>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</si>
  <si>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</si>
  <si>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</si>
  <si>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</si>
  <si>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</si>
  <si>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</si>
  <si>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</si>
  <si>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</si>
  <si>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</si>
  <si>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</si>
  <si>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</si>
  <si>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</si>
  <si>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</si>
  <si>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</si>
  <si>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</si>
  <si>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</si>
  <si>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</si>
  <si>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</si>
  <si>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</si>
  <si>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</si>
  <si>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</si>
  <si>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</si>
  <si>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</si>
  <si>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</si>
  <si>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</si>
  <si>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</si>
  <si>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</si>
  <si>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</si>
  <si>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</si>
  <si>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</si>
  <si>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</si>
  <si>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</si>
  <si>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</si>
  <si>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</si>
  <si>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</si>
  <si>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</si>
  <si>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</si>
  <si>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</si>
  <si>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</si>
  <si>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</si>
  <si>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</si>
  <si>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</si>
  <si>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</si>
  <si>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</si>
  <si>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</si>
  <si>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</si>
  <si>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</si>
  <si>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</si>
  <si>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</si>
  <si>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</si>
  <si>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</si>
  <si>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</si>
  <si>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</si>
  <si>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</si>
  <si>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</si>
  <si>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</si>
  <si>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</si>
  <si>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</si>
  <si>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</si>
  <si>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</si>
  <si>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</si>
  <si>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</si>
  <si>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</si>
  <si>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</si>
  <si>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</si>
  <si>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</si>
  <si>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</si>
  <si>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</si>
  <si>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</si>
  <si>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</si>
  <si>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</si>
  <si>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</si>
  <si>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</si>
  <si>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</si>
  <si>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</si>
  <si>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</si>
  <si>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</si>
  <si>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</si>
  <si>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</si>
  <si>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</si>
  <si>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</si>
  <si>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</si>
  <si>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</si>
  <si>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</si>
  <si>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</si>
  <si>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</si>
  <si>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</si>
  <si>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</si>
  <si>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</si>
  <si>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</si>
  <si>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</si>
  <si>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</si>
  <si>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</si>
  <si>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</si>
  <si>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</si>
  <si>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</si>
  <si>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</si>
  <si>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</si>
  <si>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</si>
  <si>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</si>
  <si>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</si>
  <si>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</si>
  <si>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</si>
  <si>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</si>
  <si>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</si>
  <si>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</si>
  <si>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</si>
  <si>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</si>
  <si>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</si>
  <si>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</si>
  <si>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</si>
  <si>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</si>
  <si>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</si>
  <si>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</si>
  <si>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</si>
  <si>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</si>
  <si>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</si>
  <si>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</si>
  <si>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</si>
  <si>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</si>
  <si>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</si>
  <si>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</si>
  <si>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</si>
  <si>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</si>
  <si>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</si>
  <si>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</si>
  <si>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</si>
  <si>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</si>
  <si>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</si>
  <si>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</si>
  <si>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</si>
  <si>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</si>
  <si>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</si>
  <si>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</si>
  <si>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</si>
  <si>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</si>
  <si>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</si>
  <si>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</si>
  <si>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</si>
  <si>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</si>
  <si>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</si>
  <si>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</si>
  <si>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</si>
  <si>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</si>
  <si>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</si>
  <si>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</si>
  <si>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</si>
  <si>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</si>
  <si>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</si>
  <si>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</si>
  <si>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</si>
  <si>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</si>
  <si>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</si>
  <si>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</si>
  <si>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</si>
  <si>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</si>
  <si>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</si>
  <si>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</si>
  <si>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</si>
  <si>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</si>
  <si>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</si>
  <si>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</si>
  <si>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</si>
  <si>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</si>
  <si>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</si>
  <si>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</si>
  <si>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</si>
  <si>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</si>
  <si>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</si>
  <si>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</si>
  <si>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</si>
  <si>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</si>
  <si>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</si>
  <si>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</si>
  <si>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</si>
  <si>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</si>
  <si>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</si>
  <si>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</si>
  <si>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</si>
  <si>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</si>
  <si>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</si>
  <si>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</si>
  <si>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</si>
  <si>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</si>
  <si>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</si>
  <si>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</si>
  <si>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</si>
  <si>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</si>
  <si>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</si>
  <si>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</si>
  <si>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</si>
  <si>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</si>
  <si>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</si>
  <si>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</si>
  <si>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</si>
  <si>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</si>
  <si>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</si>
  <si>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</si>
  <si>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</si>
  <si>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</si>
  <si>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</si>
  <si>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</si>
  <si>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</si>
  <si>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</si>
  <si>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</si>
  <si>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</si>
  <si>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</si>
  <si>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</si>
  <si>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</si>
  <si>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</si>
  <si>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</si>
  <si>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</si>
  <si>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</si>
  <si>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</si>
  <si>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</si>
  <si>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</si>
  <si>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</si>
  <si>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</si>
  <si>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</si>
  <si>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</si>
  <si>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</si>
  <si>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</si>
  <si>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</si>
  <si>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</si>
  <si>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</si>
  <si>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</si>
  <si>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</si>
  <si>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</si>
  <si>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</si>
  <si>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</si>
  <si>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</si>
  <si>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</si>
  <si>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</si>
  <si>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</si>
  <si>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</si>
  <si>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</si>
  <si>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</si>
  <si>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</si>
  <si>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</si>
  <si>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</si>
  <si>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</si>
  <si>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</si>
  <si>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</si>
  <si>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</si>
  <si>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</si>
  <si>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</si>
  <si>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</si>
  <si>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</si>
  <si>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</si>
  <si>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</si>
  <si>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</si>
  <si>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</si>
  <si>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</si>
  <si>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</si>
  <si>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</si>
  <si>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</si>
  <si>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</si>
  <si>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</si>
  <si>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</si>
  <si>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</si>
  <si>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</si>
  <si>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</si>
  <si>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</si>
  <si>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</si>
  <si>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</si>
  <si>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</si>
  <si>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</si>
  <si>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</si>
  <si>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</si>
  <si>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</si>
  <si>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</si>
  <si>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</si>
  <si>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</si>
  <si>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</si>
  <si>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</si>
  <si>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</si>
  <si>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</si>
  <si>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</si>
  <si>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</si>
  <si>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</si>
  <si>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</si>
  <si>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</si>
  <si>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</si>
  <si>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</si>
  <si>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</si>
  <si>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</si>
  <si>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</si>
  <si>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</si>
  <si>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</si>
  <si>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</si>
  <si>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</si>
  <si>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</si>
  <si>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</si>
  <si>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</si>
  <si>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</si>
  <si>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</si>
  <si>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</si>
  <si>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</si>
  <si>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</si>
  <si>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</si>
  <si>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</si>
  <si>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</si>
  <si>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</si>
  <si>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</si>
  <si>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</si>
  <si>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</si>
  <si>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</si>
  <si>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</si>
  <si>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</si>
  <si>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</si>
  <si>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</si>
  <si>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</si>
  <si>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</si>
  <si>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</si>
  <si>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</si>
  <si>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</si>
  <si>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</si>
  <si>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</si>
  <si>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</si>
  <si>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</si>
  <si>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</si>
  <si>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</si>
  <si>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</si>
  <si>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</si>
  <si>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</si>
  <si>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</si>
  <si>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</si>
  <si>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</si>
  <si>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</si>
  <si>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</si>
  <si>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</si>
  <si>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</si>
  <si>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</si>
  <si>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</si>
  <si>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</si>
  <si>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</si>
  <si>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</si>
  <si>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</si>
  <si>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</si>
  <si>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</si>
  <si>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</si>
  <si>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</si>
  <si>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</si>
  <si>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</si>
  <si>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</si>
  <si>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</si>
  <si>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</si>
  <si>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</si>
  <si>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</si>
  <si>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</si>
  <si>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</si>
  <si>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</si>
  <si>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</si>
  <si>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</si>
  <si>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</si>
  <si>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</si>
  <si>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</si>
  <si>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</si>
  <si>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</si>
  <si>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</si>
  <si>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</si>
  <si>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</si>
  <si>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</si>
  <si>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</si>
  <si>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</si>
  <si>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</si>
  <si>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</si>
  <si>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</si>
  <si>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</si>
  <si>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</si>
  <si>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</si>
  <si>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</si>
  <si>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</si>
  <si>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</si>
  <si>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</si>
  <si>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</si>
  <si>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</si>
  <si>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</si>
  <si>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</si>
  <si>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</si>
  <si>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</si>
  <si>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</si>
  <si>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</si>
  <si>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</si>
  <si>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</si>
  <si>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</si>
  <si>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</si>
  <si>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</si>
  <si>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</si>
  <si>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</si>
  <si>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</si>
  <si>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</si>
  <si>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</si>
  <si>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</si>
  <si>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</si>
  <si>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</si>
  <si>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</si>
  <si>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</si>
  <si>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</si>
  <si>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</si>
  <si>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</si>
  <si>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</si>
  <si>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</si>
  <si>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</si>
  <si>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</si>
  <si>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</si>
  <si>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</si>
  <si>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</si>
  <si>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</si>
  <si>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</si>
  <si>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</si>
  <si>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</si>
  <si>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</si>
  <si>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</si>
  <si>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</si>
  <si>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</si>
  <si>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</si>
  <si>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</si>
  <si>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</si>
  <si>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</si>
  <si>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</si>
  <si>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</si>
  <si>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</si>
  <si>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</si>
  <si>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</si>
  <si>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</si>
  <si>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</si>
  <si>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</si>
  <si>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</si>
  <si>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</si>
  <si>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</si>
  <si>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</si>
  <si>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</si>
  <si>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</si>
  <si>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</si>
  <si>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</si>
  <si>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</si>
  <si>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</si>
  <si>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</si>
  <si>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</si>
  <si>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</si>
  <si>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</si>
  <si>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</si>
  <si>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</si>
  <si>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</si>
  <si>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</si>
  <si>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</si>
  <si>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</si>
  <si>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</si>
  <si>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</si>
  <si>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</si>
  <si>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</si>
  <si>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</si>
  <si>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</si>
  <si>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</si>
  <si>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</si>
  <si>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</si>
  <si>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</si>
  <si>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</si>
  <si>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</si>
  <si>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</si>
  <si>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</si>
  <si>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</si>
  <si>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</si>
  <si>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</si>
  <si>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</si>
  <si>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</si>
  <si>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</si>
  <si>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</si>
  <si>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</si>
  <si>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</si>
  <si>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</si>
  <si>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</si>
  <si>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</si>
  <si>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</si>
  <si>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</si>
  <si>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</si>
  <si>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</si>
  <si>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</si>
  <si>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</si>
  <si>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</si>
  <si>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</si>
  <si>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</si>
  <si>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</si>
  <si>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</si>
  <si>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</si>
  <si>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</si>
  <si>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</si>
  <si>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</si>
  <si>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</si>
  <si>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</si>
  <si>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</si>
  <si>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</si>
  <si>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</si>
  <si>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</si>
  <si>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</si>
  <si>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</si>
  <si>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</si>
  <si>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</si>
  <si>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</si>
  <si>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</si>
  <si>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</si>
  <si>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</si>
  <si>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</si>
  <si>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</si>
  <si>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</si>
  <si>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</si>
  <si>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</si>
  <si>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</si>
  <si>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</si>
  <si>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</si>
  <si>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</si>
  <si>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</si>
  <si>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</si>
  <si>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</si>
  <si>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</si>
  <si>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</si>
  <si>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</si>
  <si>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</si>
  <si>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</si>
  <si>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</si>
  <si>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</si>
  <si>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</si>
  <si>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</si>
  <si>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</si>
  <si>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</si>
  <si>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</si>
  <si>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</si>
  <si>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</si>
  <si>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</si>
  <si>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</si>
  <si>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</si>
  <si>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</si>
  <si>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</si>
  <si>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</si>
  <si>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</si>
  <si>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</si>
  <si>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</si>
  <si>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</si>
  <si>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</si>
  <si>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</si>
  <si>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</si>
  <si>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</si>
  <si>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</si>
  <si>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</si>
  <si>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</si>
  <si>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</si>
  <si>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</si>
  <si>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</si>
  <si>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</si>
  <si>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</si>
  <si>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</si>
  <si>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</si>
  <si>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</si>
  <si>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</si>
  <si>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</si>
  <si>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</si>
  <si>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</si>
  <si>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</si>
  <si>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</si>
  <si>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</si>
  <si>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</si>
  <si>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</si>
  <si>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</si>
  <si>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</si>
  <si>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</si>
  <si>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</si>
  <si>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</si>
  <si>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</si>
  <si>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</si>
  <si>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</si>
  <si>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</si>
  <si>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</si>
  <si>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</si>
  <si>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</si>
  <si>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</si>
  <si>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</si>
  <si>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</si>
  <si>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</si>
  <si>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</si>
  <si>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</si>
  <si>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</si>
  <si>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</si>
  <si>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</si>
  <si>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</si>
  <si>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</si>
  <si>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</si>
  <si>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</si>
  <si>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</si>
  <si>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</si>
  <si>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</si>
  <si>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</si>
  <si>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</si>
  <si>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</si>
  <si>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</si>
  <si>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</si>
  <si>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</si>
  <si>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</si>
  <si>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</si>
  <si>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</si>
  <si>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</si>
  <si>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</si>
  <si>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</si>
  <si>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</si>
  <si>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</si>
  <si>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</si>
  <si>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</si>
  <si>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</si>
  <si>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</si>
  <si>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</si>
  <si>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</si>
  <si>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</si>
  <si>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</si>
  <si>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</si>
  <si>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</si>
  <si>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</si>
  <si>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</si>
  <si>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</si>
  <si>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</si>
  <si>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</si>
  <si>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</si>
  <si>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</si>
  <si>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</si>
  <si>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</si>
  <si>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</si>
  <si>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</si>
  <si>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</si>
  <si>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</si>
  <si>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</si>
  <si>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</si>
  <si>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</si>
  <si>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</si>
  <si>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</si>
  <si>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</si>
  <si>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</si>
  <si>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</si>
  <si>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</si>
  <si>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</si>
  <si>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</si>
  <si>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</si>
  <si>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</si>
  <si>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</si>
  <si>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</si>
  <si>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</si>
  <si>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</si>
  <si>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</si>
  <si>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</si>
  <si>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</si>
  <si>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</si>
  <si>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</si>
  <si>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</si>
  <si>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</si>
  <si>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</si>
  <si>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</si>
  <si>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</si>
  <si>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</si>
  <si>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</si>
  <si>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</si>
  <si>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</si>
  <si>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</si>
  <si>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</si>
  <si>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</si>
  <si>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</si>
  <si>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</si>
  <si>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</si>
  <si>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</si>
  <si>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</si>
  <si>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</si>
  <si>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</si>
  <si>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</si>
  <si>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</si>
  <si>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</si>
  <si>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</si>
  <si>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</si>
  <si>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</si>
  <si>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</si>
  <si>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</si>
  <si>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</si>
  <si>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</si>
  <si>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</si>
  <si>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</si>
  <si>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</si>
  <si>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</si>
  <si>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</si>
  <si>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</si>
  <si>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</si>
  <si>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</si>
  <si>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</si>
  <si>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</si>
  <si>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</si>
  <si>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</si>
  <si>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</si>
  <si>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</si>
  <si>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</si>
  <si>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</si>
  <si>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</si>
  <si>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</si>
  <si>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</si>
  <si>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</si>
  <si>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</si>
  <si>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</si>
  <si>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</si>
  <si>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</si>
  <si>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</si>
  <si>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</si>
  <si>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</si>
  <si>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</si>
  <si>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</si>
  <si>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</si>
  <si>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</si>
  <si>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</si>
  <si>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</si>
  <si>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</si>
  <si>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</si>
  <si>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</si>
  <si>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</si>
  <si>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</si>
  <si>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</si>
  <si>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</si>
  <si>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</si>
  <si>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</si>
  <si>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</si>
  <si>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</si>
  <si>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</si>
  <si>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</si>
  <si>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</si>
  <si>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</si>
  <si>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</si>
  <si>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</si>
  <si>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</si>
  <si>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</si>
  <si>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</si>
  <si>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</si>
  <si>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</si>
  <si>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</si>
  <si>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</si>
  <si>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</si>
  <si>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</si>
  <si>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</si>
  <si>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</si>
  <si>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</si>
  <si>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</si>
  <si>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</si>
  <si>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</si>
  <si>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</si>
  <si>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</si>
  <si>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</si>
  <si>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</si>
  <si>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</si>
  <si>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</si>
  <si>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</si>
  <si>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</si>
  <si>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</si>
  <si>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</si>
  <si>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</si>
  <si>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</si>
  <si>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</si>
  <si>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</si>
  <si>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</si>
  <si>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</si>
  <si>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</si>
  <si>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</si>
  <si>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</si>
  <si>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</si>
  <si>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</si>
  <si>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</si>
  <si>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</si>
  <si>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</si>
  <si>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</si>
  <si>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</si>
  <si>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</si>
  <si>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</si>
  <si>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</si>
  <si>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</si>
  <si>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</si>
  <si>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</si>
  <si>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</si>
  <si>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</si>
  <si>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</si>
  <si>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</si>
  <si>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</si>
  <si>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</si>
  <si>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</si>
  <si>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</si>
  <si>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</si>
  <si>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</si>
  <si>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</si>
  <si>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</si>
  <si>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</si>
  <si>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</si>
  <si>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</si>
  <si>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</si>
  <si>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</si>
  <si>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</si>
  <si>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</si>
  <si>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</si>
  <si>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</si>
  <si>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</si>
  <si>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</si>
  <si>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</si>
  <si>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</si>
  <si>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</si>
  <si>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</si>
  <si>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</si>
  <si>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</si>
  <si>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</si>
  <si>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</si>
  <si>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</si>
  <si>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</si>
  <si>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</si>
  <si>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</si>
  <si>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</si>
  <si>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</si>
  <si>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</si>
  <si>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</si>
  <si>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</si>
  <si>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</si>
  <si>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</si>
  <si>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</si>
  <si>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</si>
  <si>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</si>
  <si>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</si>
  <si>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</si>
  <si>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</si>
  <si>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</si>
  <si>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</si>
  <si>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</si>
  <si>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</si>
  <si>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</si>
  <si>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</si>
  <si>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</si>
  <si>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</si>
  <si>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</si>
  <si>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</si>
  <si>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</si>
  <si>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</si>
  <si>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</si>
  <si>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</si>
  <si>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</si>
  <si>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</si>
  <si>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</si>
  <si>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</si>
  <si>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</si>
  <si>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</si>
  <si>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</si>
  <si>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</si>
  <si>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</si>
  <si>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</si>
  <si>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</si>
  <si>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</si>
  <si>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</si>
  <si>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</si>
  <si>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</si>
  <si>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</si>
  <si>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</si>
  <si>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</si>
  <si>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</si>
  <si>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</si>
  <si>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</si>
  <si>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</si>
  <si>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</si>
  <si>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</si>
  <si>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</si>
  <si>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</si>
  <si>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</si>
  <si>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</si>
  <si>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</si>
  <si>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</si>
  <si>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</si>
  <si>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</si>
  <si>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</si>
  <si>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</si>
  <si>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</si>
  <si>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</si>
  <si>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</si>
  <si>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</si>
  <si>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</si>
  <si>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</si>
  <si>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</si>
  <si>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</si>
  <si>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</si>
  <si>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</si>
  <si>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</si>
  <si>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</si>
  <si>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</si>
  <si>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</si>
  <si>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</si>
  <si>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</si>
  <si>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</si>
  <si>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</si>
  <si>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</si>
  <si>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</si>
  <si>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</si>
  <si>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</si>
  <si>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</si>
  <si>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</si>
  <si>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</si>
  <si>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</si>
  <si>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</si>
  <si>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</si>
  <si>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</si>
  <si>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</si>
  <si>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</si>
  <si>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</si>
  <si>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</si>
  <si>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</si>
  <si>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</si>
  <si>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</si>
  <si>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</si>
  <si>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</si>
  <si>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</si>
  <si>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</si>
  <si>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</si>
  <si>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</si>
  <si>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</si>
  <si>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</si>
  <si>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</si>
  <si>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</si>
  <si>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</si>
  <si>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</si>
  <si>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</si>
  <si>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</si>
  <si>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</si>
  <si>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</si>
  <si>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</si>
  <si>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</si>
  <si>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</si>
  <si>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</si>
  <si>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</si>
  <si>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</si>
  <si>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</si>
  <si>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</si>
  <si>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</si>
  <si>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</si>
  <si>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</si>
  <si>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</si>
  <si>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</si>
  <si>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</si>
  <si>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</si>
  <si>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</si>
  <si>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</si>
  <si>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</si>
  <si>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</si>
  <si>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</si>
  <si>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</si>
  <si>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</si>
  <si>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</si>
  <si>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</si>
  <si>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</si>
  <si>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</si>
  <si>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</si>
  <si>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</si>
  <si>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</si>
  <si>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</si>
  <si>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</si>
  <si>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</si>
  <si>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</si>
  <si>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</si>
  <si>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</si>
  <si>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</si>
  <si>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</si>
  <si>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</si>
  <si>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</si>
  <si>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</si>
  <si>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</si>
  <si>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</si>
  <si>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</si>
  <si>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</si>
  <si>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</si>
  <si>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</si>
  <si>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</si>
  <si>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</si>
  <si>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</si>
  <si>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</si>
  <si>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</si>
  <si>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</si>
  <si>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</si>
  <si>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</si>
  <si>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</si>
  <si>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</si>
  <si>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</si>
  <si>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</si>
  <si>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</si>
  <si>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</si>
  <si>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</si>
  <si>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</si>
  <si>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</si>
  <si>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</si>
  <si>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</si>
  <si>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</si>
  <si>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</si>
  <si>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</si>
  <si>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</si>
  <si>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</si>
  <si>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</si>
  <si>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</si>
  <si>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</si>
  <si>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</si>
  <si>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</si>
  <si>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</si>
  <si>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</si>
  <si>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</si>
  <si>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</si>
  <si>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</si>
  <si>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</si>
  <si>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</si>
  <si>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</si>
  <si>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</si>
  <si>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</si>
  <si>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</si>
  <si>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</si>
  <si>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</si>
  <si>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</si>
  <si>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</si>
  <si>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</si>
  <si>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</si>
  <si>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</si>
  <si>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</si>
  <si>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</si>
  <si>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</si>
  <si>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</si>
  <si>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</si>
  <si>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</si>
  <si>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</si>
  <si>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</si>
  <si>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</si>
  <si>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</si>
  <si>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</si>
  <si>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</si>
  <si>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</si>
  <si>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</si>
  <si>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</si>
  <si>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</si>
  <si>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</si>
  <si>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</si>
  <si>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</si>
  <si>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</si>
  <si>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</si>
  <si>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</si>
  <si>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</si>
  <si>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</si>
  <si>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</si>
  <si>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</si>
  <si>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</si>
  <si>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</si>
  <si>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</si>
  <si>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</si>
  <si>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</si>
  <si>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</si>
  <si>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</si>
  <si>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</si>
  <si>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</si>
  <si>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</si>
  <si>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</si>
  <si>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</si>
  <si>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</si>
  <si>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</si>
  <si>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</si>
  <si>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</si>
  <si>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</si>
  <si>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</si>
  <si>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</si>
  <si>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</si>
  <si>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</si>
  <si>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</si>
  <si>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</si>
  <si>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</si>
  <si>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</si>
  <si>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</si>
  <si>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</si>
  <si>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</si>
  <si>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</si>
  <si>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</si>
  <si>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</si>
  <si>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</si>
  <si>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</si>
  <si>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</si>
  <si>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</si>
  <si>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</si>
  <si>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</si>
  <si>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</si>
  <si>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</si>
  <si>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</si>
  <si>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</si>
  <si>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</si>
  <si>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</si>
  <si>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</si>
  <si>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</si>
  <si>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</si>
  <si>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</si>
  <si>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</si>
  <si>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</si>
  <si>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</si>
  <si>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</si>
  <si>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</si>
  <si>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</si>
  <si>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</si>
  <si>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</si>
  <si>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</si>
  <si>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</si>
  <si>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</si>
  <si>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</si>
  <si>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</si>
  <si>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</si>
  <si>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</si>
  <si>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</si>
  <si>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</si>
  <si>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</si>
  <si>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</si>
  <si>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</si>
  <si>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</si>
  <si>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</si>
  <si>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</si>
  <si>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</si>
  <si>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</si>
  <si>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</si>
  <si>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</si>
  <si>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</si>
  <si>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</si>
  <si>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</si>
  <si>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</si>
  <si>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</si>
  <si>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</si>
  <si>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</si>
  <si>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</si>
  <si>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</si>
  <si>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</si>
  <si>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</si>
  <si>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</si>
  <si>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</si>
  <si>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</si>
  <si>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</si>
  <si>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</si>
  <si>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</si>
  <si>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</si>
  <si>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</si>
  <si>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</si>
  <si>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</si>
  <si>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</si>
  <si>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</si>
  <si>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</si>
  <si>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</si>
  <si>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</si>
  <si>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</si>
  <si>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</si>
  <si>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</si>
  <si>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</si>
  <si>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</si>
  <si>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</si>
  <si>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</si>
  <si>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</si>
  <si>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</si>
  <si>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</si>
  <si>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</si>
  <si>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</si>
  <si>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</si>
  <si>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</si>
  <si>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</si>
  <si>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</si>
  <si>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</si>
  <si>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</si>
  <si>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</si>
  <si>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</si>
  <si>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</si>
  <si>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</si>
  <si>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</si>
  <si>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</si>
  <si>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</si>
  <si>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</si>
  <si>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</si>
  <si>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</si>
  <si>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</si>
  <si>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</si>
  <si>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</si>
  <si>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</si>
  <si>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</si>
  <si>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</si>
  <si>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</si>
  <si>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</si>
  <si>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</si>
  <si>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</si>
  <si>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</si>
  <si>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</si>
  <si>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</si>
  <si>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</si>
  <si>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</si>
  <si>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</si>
  <si>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</si>
  <si>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</si>
  <si>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</si>
  <si>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</si>
  <si>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</si>
  <si>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</si>
  <si>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</si>
  <si>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</si>
  <si>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</si>
  <si>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</si>
  <si>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</si>
  <si>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</si>
  <si>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</si>
  <si>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</si>
  <si>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</si>
  <si>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</si>
  <si>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</si>
  <si>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</si>
  <si>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</si>
  <si>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</si>
  <si>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</si>
  <si>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</si>
  <si>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</si>
  <si>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</si>
  <si>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</si>
  <si>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</si>
  <si>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</si>
  <si>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</si>
  <si>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</si>
  <si>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</si>
  <si>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</si>
  <si>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</si>
  <si>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</si>
  <si>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</si>
  <si>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</si>
  <si>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</si>
  <si>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</si>
  <si>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</si>
  <si>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</si>
  <si>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</si>
  <si>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</si>
  <si>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</si>
  <si>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</si>
  <si>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</si>
  <si>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</si>
  <si>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</si>
  <si>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</si>
  <si>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</si>
  <si>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</si>
  <si>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</si>
  <si>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</si>
  <si>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</si>
  <si>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</si>
  <si>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</si>
  <si>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</si>
  <si>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</si>
  <si>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</si>
  <si>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</si>
  <si>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</si>
  <si>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</si>
  <si>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</si>
  <si>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</si>
  <si>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</si>
  <si>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</si>
  <si>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</si>
  <si>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</si>
  <si>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</si>
  <si>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</si>
  <si>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</si>
  <si>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</si>
  <si>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</si>
  <si>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</si>
  <si>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</si>
  <si>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</si>
  <si>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</si>
  <si>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</si>
  <si>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</si>
  <si>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</si>
  <si>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</si>
  <si>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</si>
  <si>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</si>
  <si>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</si>
  <si>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</si>
  <si>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</si>
  <si>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</si>
  <si>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</si>
  <si>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</si>
  <si>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</si>
  <si>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</si>
  <si>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</si>
  <si>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</si>
  <si>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</si>
  <si>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</si>
  <si>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</si>
  <si>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</si>
  <si>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</si>
  <si>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</si>
  <si>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</si>
  <si>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</si>
  <si>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</si>
  <si>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</si>
  <si>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</si>
  <si>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</si>
  <si>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</si>
  <si>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</si>
  <si>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</si>
  <si>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</si>
  <si>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</si>
  <si>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</si>
  <si>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</si>
  <si>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</si>
  <si>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</si>
  <si>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</si>
  <si>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</si>
  <si>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</si>
  <si>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</si>
  <si>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</si>
  <si>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</si>
  <si>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</si>
  <si>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</si>
  <si>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</si>
  <si>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</si>
  <si>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</si>
  <si>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</si>
  <si>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</si>
  <si>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</si>
  <si>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</si>
  <si>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</si>
  <si>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</si>
  <si>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</si>
  <si>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</si>
  <si>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</si>
  <si>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</si>
  <si>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</si>
  <si>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</si>
  <si>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</si>
  <si>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</si>
  <si>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</si>
  <si>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</si>
  <si>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</si>
  <si>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</si>
  <si>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</si>
  <si>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</si>
  <si>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</si>
  <si>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</si>
  <si>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</si>
  <si>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</si>
  <si>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</si>
  <si>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</si>
  <si>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</si>
  <si>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</si>
  <si>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</si>
  <si>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</si>
  <si>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</si>
  <si>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</si>
  <si>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</si>
  <si>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</si>
  <si>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</si>
  <si>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</si>
  <si>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</si>
  <si>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</si>
  <si>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</si>
  <si>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</si>
  <si>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</si>
  <si>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</si>
  <si>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</si>
  <si>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</si>
  <si>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</si>
  <si>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</si>
  <si>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</si>
  <si>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</si>
  <si>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</si>
  <si>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</si>
  <si>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</si>
  <si>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</si>
  <si>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</si>
  <si>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</si>
  <si>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</si>
  <si>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</si>
  <si>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</si>
  <si>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</si>
  <si>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</si>
  <si>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</si>
  <si>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</si>
  <si>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</si>
  <si>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</si>
  <si>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</si>
  <si>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</si>
  <si>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</si>
  <si>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</si>
  <si>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</si>
  <si>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</si>
  <si>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</si>
  <si>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</si>
  <si>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</si>
  <si>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</si>
  <si>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</si>
  <si>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</si>
  <si>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</si>
  <si>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</si>
  <si>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</si>
  <si>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</si>
  <si>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</si>
  <si>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</si>
  <si>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</si>
  <si>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</si>
  <si>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</si>
  <si>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</si>
  <si>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</si>
  <si>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</si>
  <si>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</si>
  <si>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</si>
  <si>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</si>
  <si>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</si>
  <si>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</si>
  <si>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</si>
  <si>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</si>
  <si>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</si>
  <si>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</si>
  <si>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</si>
  <si>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</si>
  <si>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</si>
  <si>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</si>
  <si>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</si>
  <si>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</si>
  <si>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</si>
  <si>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</si>
  <si>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</si>
  <si>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</si>
  <si>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</si>
  <si>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</si>
  <si>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</si>
  <si>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</si>
  <si>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</si>
  <si>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</si>
  <si>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</si>
  <si>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</si>
  <si>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</si>
  <si>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</si>
  <si>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</si>
  <si>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</si>
  <si>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</si>
  <si>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</si>
  <si>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</si>
  <si>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</si>
  <si>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</si>
  <si>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</si>
  <si>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</si>
  <si>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</si>
  <si>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</si>
  <si>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</si>
  <si>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</si>
  <si>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</si>
  <si>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</si>
  <si>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</si>
  <si>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</si>
  <si>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</si>
  <si>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</si>
  <si>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</si>
  <si>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</si>
  <si>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</si>
  <si>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</si>
  <si>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</si>
  <si>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</si>
  <si>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</si>
  <si>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</si>
  <si>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</si>
  <si>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</si>
  <si>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</si>
  <si>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</si>
  <si>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</si>
  <si>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</si>
  <si>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</si>
  <si>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</si>
  <si>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</si>
  <si>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</si>
  <si>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</si>
  <si>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</si>
  <si>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</si>
  <si>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</si>
  <si>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</si>
  <si>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</si>
  <si>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</si>
  <si>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</si>
  <si>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</si>
  <si>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</si>
  <si>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</si>
  <si>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</si>
  <si>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</si>
  <si>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</si>
  <si>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</si>
  <si>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</si>
  <si>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</si>
  <si>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</si>
  <si>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</si>
  <si>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</si>
  <si>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</si>
  <si>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</si>
  <si>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</si>
  <si>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</si>
  <si>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</si>
  <si>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</si>
  <si>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</si>
  <si>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</si>
  <si>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</si>
  <si>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</si>
  <si>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</si>
  <si>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</si>
  <si>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</si>
  <si>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</si>
  <si>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</si>
  <si>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</si>
  <si>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</si>
  <si>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</si>
  <si>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</si>
  <si>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</si>
  <si>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</si>
  <si>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</si>
  <si>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</si>
  <si>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</si>
  <si>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</si>
  <si>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</si>
  <si>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</si>
  <si>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</si>
  <si>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</si>
  <si>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</si>
  <si>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</si>
  <si>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</si>
  <si>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</si>
  <si>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</si>
  <si>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</si>
  <si>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</si>
  <si>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</si>
  <si>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</si>
  <si>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</si>
  <si>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</si>
  <si>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</si>
  <si>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</si>
  <si>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</si>
  <si>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</si>
  <si>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</si>
  <si>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</si>
  <si>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</si>
  <si>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</si>
  <si>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</si>
  <si>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</si>
  <si>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</si>
  <si>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</si>
  <si>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</si>
  <si>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</si>
  <si>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</si>
  <si>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</si>
  <si>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</si>
  <si>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</si>
  <si>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</si>
  <si>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</si>
  <si>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</si>
  <si>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</si>
  <si>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</si>
  <si>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</si>
  <si>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</si>
  <si>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</si>
  <si>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</si>
  <si>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</si>
  <si>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</si>
  <si>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</si>
  <si>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</si>
  <si>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</si>
  <si>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</si>
  <si>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</si>
  <si>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</si>
  <si>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</si>
  <si>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</si>
  <si>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</si>
  <si>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</si>
  <si>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</si>
  <si>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</si>
  <si>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</si>
  <si>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</si>
  <si>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</si>
  <si>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</si>
  <si>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</si>
  <si>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</si>
  <si>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</si>
  <si>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</si>
  <si>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</si>
  <si>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</si>
  <si>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</si>
  <si>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</si>
  <si>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</si>
  <si>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</si>
  <si>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</si>
  <si>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</si>
  <si>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</si>
  <si>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</si>
  <si>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</si>
  <si>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</si>
  <si>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</si>
  <si>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</si>
  <si>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</si>
  <si>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</si>
  <si>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</si>
  <si>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</si>
  <si>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</si>
  <si>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</si>
  <si>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</si>
  <si>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</si>
  <si>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</si>
  <si>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</si>
  <si>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</si>
  <si>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</si>
  <si>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</si>
  <si>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</si>
  <si>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</si>
  <si>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</si>
  <si>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</si>
  <si>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</si>
  <si>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</si>
  <si>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</si>
  <si>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</si>
  <si>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</si>
  <si>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</si>
  <si>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</si>
  <si>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</si>
  <si>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</si>
  <si>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</si>
  <si>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</si>
  <si>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</si>
  <si>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</si>
  <si>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</si>
  <si>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</si>
  <si>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</si>
  <si>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</si>
  <si>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</si>
  <si>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</si>
  <si>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</si>
  <si>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</si>
  <si>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</si>
  <si>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</si>
  <si>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</si>
  <si>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</si>
  <si>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</si>
  <si>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</si>
  <si>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</si>
  <si>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</si>
  <si>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</si>
  <si>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</si>
  <si>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</si>
  <si>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</si>
  <si>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</si>
  <si>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</si>
  <si>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</si>
  <si>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</si>
  <si>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</si>
  <si>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</si>
  <si>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</si>
  <si>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</si>
  <si>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</si>
  <si>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</si>
  <si>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</si>
  <si>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</si>
  <si>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</si>
  <si>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</si>
  <si>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</si>
  <si>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</si>
  <si>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</si>
  <si>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</si>
  <si>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</si>
  <si>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</si>
  <si>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</si>
  <si>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</si>
  <si>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</si>
  <si>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</si>
  <si>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</si>
  <si>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</si>
  <si>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</si>
  <si>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</si>
  <si>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</si>
  <si>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</si>
  <si>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</si>
  <si>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</si>
  <si>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</si>
  <si>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</si>
  <si>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</si>
  <si>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</si>
  <si>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</si>
  <si>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</si>
  <si>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</si>
  <si>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</si>
  <si>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</si>
  <si>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</si>
  <si>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</si>
  <si>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</si>
  <si>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</si>
  <si>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</si>
  <si>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</si>
  <si>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</si>
  <si>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</si>
  <si>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</si>
  <si>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</si>
  <si>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</si>
  <si>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</si>
  <si>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</si>
  <si>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</si>
  <si>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</si>
  <si>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</si>
  <si>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</si>
  <si>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</si>
  <si>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</si>
  <si>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</si>
  <si>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</si>
  <si>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</si>
  <si>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</si>
  <si>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</si>
  <si>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</si>
  <si>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</si>
  <si>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</si>
  <si>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</si>
  <si>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</si>
  <si>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</si>
  <si>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</si>
  <si>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</si>
  <si>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</si>
  <si>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</si>
  <si>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</si>
  <si>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</si>
  <si>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</si>
  <si>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</si>
  <si>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</si>
  <si>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</si>
  <si>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</si>
  <si>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</si>
  <si>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</si>
  <si>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</si>
  <si>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</si>
  <si>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</si>
  <si>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</si>
  <si>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</si>
  <si>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</si>
  <si>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</si>
  <si>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</si>
  <si>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</si>
  <si>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</si>
  <si>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</si>
  <si>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</si>
  <si>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</si>
  <si>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</si>
  <si>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</si>
  <si>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</si>
  <si>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</si>
  <si>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</si>
  <si>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</si>
  <si>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</si>
  <si>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</si>
  <si>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</si>
  <si>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</si>
  <si>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</si>
  <si>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</si>
  <si>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</si>
  <si>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</si>
  <si>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</si>
  <si>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</si>
  <si>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</si>
  <si>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</si>
  <si>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</si>
  <si>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</si>
  <si>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</si>
  <si>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</si>
  <si>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</si>
  <si>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</si>
  <si>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</si>
  <si>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</si>
  <si>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</si>
  <si>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</si>
  <si>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</si>
  <si>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</si>
  <si>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</si>
  <si>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</si>
  <si>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</si>
  <si>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</si>
  <si>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</si>
  <si>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</si>
  <si>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</si>
  <si>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</si>
  <si>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</si>
  <si>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</si>
  <si>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</si>
  <si>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</si>
  <si>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</si>
  <si>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</si>
  <si>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</si>
  <si>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</si>
  <si>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</si>
  <si>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</si>
  <si>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</si>
  <si>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</si>
  <si>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</si>
  <si>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</si>
  <si>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</si>
  <si>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</si>
  <si>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</si>
  <si>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</si>
  <si>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</si>
  <si>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</si>
  <si>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</si>
  <si>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</si>
  <si>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</si>
  <si>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</si>
  <si>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</si>
  <si>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</si>
  <si>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</si>
  <si>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</si>
  <si>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</si>
  <si>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</si>
  <si>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</si>
  <si>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</si>
  <si>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</si>
  <si>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</si>
  <si>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</si>
  <si>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</si>
  <si>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</si>
  <si>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</si>
  <si>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</si>
  <si>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</si>
  <si>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</si>
  <si>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</si>
  <si>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</si>
  <si>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</si>
  <si>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</si>
  <si>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</si>
  <si>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</si>
  <si>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</si>
  <si>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</si>
  <si>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</si>
  <si>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</si>
  <si>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</si>
  <si>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</si>
  <si>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</si>
  <si>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</si>
  <si>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</si>
  <si>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</si>
  <si>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</si>
  <si>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</si>
  <si>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</si>
  <si>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</si>
  <si>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</si>
  <si>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</si>
  <si>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</si>
  <si>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</si>
  <si>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</si>
  <si>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</si>
  <si>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</si>
  <si>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</si>
  <si>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</si>
  <si>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</si>
  <si>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</si>
  <si>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</si>
  <si>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</si>
  <si>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</si>
  <si>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</si>
  <si>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</si>
  <si>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</si>
  <si>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</si>
  <si>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</si>
  <si>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</si>
  <si>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</si>
  <si>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</si>
  <si>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</si>
  <si>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</si>
  <si>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</si>
  <si>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</si>
  <si>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</si>
  <si>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</si>
  <si>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</si>
  <si>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</si>
  <si>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</si>
  <si>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</si>
  <si>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</si>
  <si>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</si>
  <si>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</si>
  <si>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</si>
  <si>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</si>
  <si>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</si>
  <si>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</si>
  <si>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</si>
  <si>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</si>
  <si>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</si>
  <si>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</si>
  <si>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</si>
  <si>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</si>
  <si>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</si>
  <si>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</si>
  <si>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</si>
  <si>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</si>
  <si>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</si>
  <si>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</si>
  <si>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</si>
  <si>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</si>
  <si>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</si>
  <si>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</si>
  <si>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</si>
  <si>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</si>
  <si>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</si>
  <si>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</si>
  <si>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</si>
  <si>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</si>
  <si>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</si>
  <si>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</si>
  <si>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</si>
  <si>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</si>
  <si>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</si>
  <si>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</si>
  <si>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</si>
  <si>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</si>
  <si>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</si>
  <si>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</si>
  <si>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</si>
  <si>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</si>
  <si>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</si>
  <si>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</si>
  <si>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</si>
  <si>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</si>
  <si>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</si>
  <si>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</si>
  <si>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</si>
  <si>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</si>
  <si>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</si>
  <si>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</si>
  <si>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</si>
  <si>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</si>
  <si>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</si>
  <si>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</si>
  <si>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</si>
  <si>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</si>
  <si>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</si>
  <si>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</si>
  <si>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</si>
  <si>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</si>
  <si>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</si>
  <si>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</si>
  <si>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</si>
  <si>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</si>
  <si>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</si>
  <si>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</si>
  <si>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</si>
  <si>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</si>
  <si>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</si>
  <si>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</si>
  <si>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</si>
  <si>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</si>
  <si>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</si>
  <si>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</si>
  <si>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</si>
  <si>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</si>
  <si>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</si>
  <si>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</si>
  <si>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</si>
  <si>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</si>
  <si>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</si>
  <si>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</si>
  <si>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</si>
  <si>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</si>
  <si>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</si>
  <si>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</si>
  <si>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</si>
  <si>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</si>
  <si>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</si>
  <si>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</si>
  <si>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</si>
  <si>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</si>
  <si>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</si>
  <si>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</si>
  <si>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</si>
  <si>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</si>
  <si>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</si>
  <si>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</si>
  <si>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</si>
  <si>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</si>
  <si>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</si>
  <si>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</si>
  <si>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</si>
  <si>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</si>
  <si>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</si>
  <si>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</si>
  <si>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</si>
  <si>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</si>
  <si>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</si>
  <si>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</si>
  <si>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</si>
  <si>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</si>
  <si>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</si>
  <si>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</si>
  <si>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</si>
  <si>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</si>
  <si>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</si>
  <si>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</si>
  <si>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</si>
  <si>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</si>
  <si>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</si>
  <si>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</si>
  <si>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</si>
  <si>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</si>
  <si>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</si>
  <si>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</si>
  <si>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</si>
  <si>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</si>
  <si>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</si>
  <si>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</si>
  <si>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</si>
  <si>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</si>
  <si>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</si>
  <si>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</si>
  <si>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</si>
  <si>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</si>
  <si>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</si>
  <si>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</si>
  <si>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</si>
  <si>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</si>
  <si>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</si>
  <si>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</si>
  <si>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</si>
  <si>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</si>
  <si>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</si>
  <si>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</si>
  <si>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</si>
  <si>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</si>
  <si>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</si>
  <si>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</si>
  <si>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</si>
  <si>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</si>
  <si>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</si>
  <si>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</si>
  <si>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</si>
  <si>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</si>
  <si>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</si>
  <si>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</si>
  <si>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</si>
  <si>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</si>
  <si>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</si>
  <si>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</si>
  <si>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</si>
  <si>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</si>
  <si>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</si>
  <si>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</si>
  <si>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</si>
  <si>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</si>
  <si>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</si>
  <si>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</si>
  <si>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</si>
  <si>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</si>
  <si>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</si>
  <si>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</si>
  <si>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</si>
  <si>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</si>
  <si>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</si>
  <si>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</si>
  <si>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</si>
  <si>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</si>
  <si>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</si>
  <si>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</si>
  <si>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</si>
  <si>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</si>
  <si>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</si>
  <si>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</si>
  <si>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</si>
  <si>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</si>
  <si>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</si>
  <si>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</si>
  <si>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</si>
  <si>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</si>
  <si>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</si>
  <si>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</si>
  <si>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</si>
  <si>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</si>
  <si>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</si>
  <si>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</si>
  <si>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</si>
  <si>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</si>
  <si>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</si>
  <si>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</si>
  <si>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</si>
  <si>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</si>
  <si>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</si>
  <si>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</si>
  <si>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</si>
  <si>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</si>
  <si>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</si>
  <si>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</si>
  <si>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</si>
  <si>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</si>
  <si>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</si>
  <si>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</si>
  <si>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</si>
  <si>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</si>
  <si>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</si>
  <si>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</si>
  <si>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</si>
  <si>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</si>
  <si>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</si>
  <si>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</si>
  <si>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</si>
  <si>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</si>
  <si>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</si>
  <si>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</si>
  <si>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</si>
  <si>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</si>
  <si>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</si>
  <si>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</si>
  <si>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</si>
  <si>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</si>
  <si>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</si>
  <si>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</si>
  <si>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</si>
  <si>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</si>
  <si>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</si>
  <si>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</si>
  <si>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</si>
  <si>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</si>
  <si>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</si>
  <si>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</si>
  <si>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</si>
  <si>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</si>
  <si>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</si>
  <si>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</si>
  <si>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</si>
  <si>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</si>
  <si>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</si>
  <si>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</si>
  <si>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</si>
  <si>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</si>
  <si>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</si>
  <si>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</si>
  <si>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</si>
  <si>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</si>
  <si>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</si>
  <si>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</si>
  <si>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</si>
  <si>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</si>
  <si>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</si>
  <si>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</si>
  <si>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</si>
  <si>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</si>
  <si>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</si>
  <si>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</si>
  <si>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</si>
  <si>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</si>
  <si>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</si>
  <si>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</si>
  <si>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</si>
  <si>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</si>
  <si>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</si>
  <si>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</si>
  <si>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</si>
  <si>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</si>
  <si>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</si>
  <si>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</si>
  <si>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</si>
  <si>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</si>
  <si>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</si>
  <si>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</si>
  <si>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</si>
  <si>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</si>
  <si>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</si>
  <si>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</si>
  <si>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</si>
  <si>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</si>
  <si>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</si>
  <si>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</si>
  <si>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</si>
  <si>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</si>
  <si>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</si>
  <si>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</si>
  <si>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</si>
  <si>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</si>
  <si>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</si>
  <si>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</si>
  <si>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</si>
  <si>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</si>
  <si>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</si>
  <si>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</si>
  <si>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</si>
  <si>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</si>
  <si>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</si>
  <si>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</si>
  <si>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</si>
  <si>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</si>
  <si>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</si>
  <si>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</si>
  <si>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</si>
  <si>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</si>
  <si>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</si>
  <si>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</si>
  <si>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</si>
  <si>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</si>
  <si>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</si>
  <si>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</si>
  <si>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</si>
  <si>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</si>
  <si>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</si>
  <si>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</si>
  <si>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</si>
  <si>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</si>
  <si>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</si>
  <si>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</si>
  <si>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</si>
  <si>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</si>
  <si>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</si>
  <si>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</si>
  <si>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</si>
  <si>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</si>
  <si>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</si>
  <si>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</si>
  <si>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</si>
  <si>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</si>
  <si>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</si>
  <si>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</si>
  <si>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</si>
  <si>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</si>
  <si>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</si>
  <si>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</si>
  <si>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</si>
  <si>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</si>
  <si>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</si>
  <si>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</si>
  <si>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</si>
  <si>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</si>
  <si>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</si>
  <si>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</si>
  <si>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</si>
  <si>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</si>
  <si>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</si>
  <si>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</si>
  <si>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</si>
  <si>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</si>
  <si>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</si>
  <si>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</si>
  <si>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</si>
  <si>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</si>
  <si>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</si>
  <si>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</si>
  <si>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</si>
  <si>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</si>
  <si>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</si>
  <si>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</si>
  <si>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</si>
  <si>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</si>
  <si>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</si>
  <si>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</si>
  <si>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</si>
  <si>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</si>
  <si>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</si>
  <si>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</si>
  <si>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</si>
  <si>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</si>
  <si>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</si>
  <si>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</si>
  <si>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</si>
  <si>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</si>
  <si>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</si>
  <si>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</si>
  <si>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</si>
  <si>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</si>
  <si>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</si>
  <si>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</si>
  <si>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</si>
  <si>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</si>
  <si>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</si>
  <si>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</si>
  <si>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</si>
  <si>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</si>
  <si>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</si>
  <si>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</si>
  <si>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</si>
  <si>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</si>
  <si>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</si>
  <si>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</si>
  <si>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</si>
  <si>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</si>
  <si>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</si>
  <si>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</si>
  <si>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</si>
  <si>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</si>
  <si>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</si>
  <si>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</si>
  <si>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</si>
  <si>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</si>
  <si>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</si>
  <si>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</si>
  <si>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</si>
  <si>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</si>
  <si>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</si>
  <si>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</si>
  <si>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</si>
  <si>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</si>
  <si>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</si>
  <si>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</si>
  <si>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</si>
  <si>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</si>
  <si>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</si>
  <si>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</si>
  <si>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</si>
  <si>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</si>
  <si>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</si>
  <si>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</si>
  <si>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</si>
  <si>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</si>
  <si>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</si>
  <si>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</si>
  <si>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</si>
  <si>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</si>
  <si>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</si>
  <si>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</si>
  <si>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</si>
  <si>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</si>
  <si>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</si>
  <si>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</si>
  <si>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</si>
  <si>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</si>
  <si>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</si>
  <si>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</si>
  <si>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</si>
  <si>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</si>
  <si>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</si>
  <si>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</si>
  <si>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</si>
  <si>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</si>
  <si>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</si>
  <si>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</si>
  <si>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</si>
  <si>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</si>
  <si>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</si>
  <si>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</si>
  <si>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</si>
  <si>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</si>
  <si>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</si>
  <si>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</si>
  <si>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</si>
  <si>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</si>
  <si>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</si>
  <si>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</si>
  <si>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</si>
  <si>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</si>
  <si>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</si>
  <si>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</si>
  <si>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</si>
  <si>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</si>
  <si>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</si>
  <si>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</si>
  <si>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</si>
  <si>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</si>
  <si>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</si>
  <si>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</si>
  <si>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</si>
  <si>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</si>
  <si>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</si>
  <si>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</si>
  <si>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</si>
  <si>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</si>
  <si>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</si>
  <si>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</si>
  <si>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</si>
  <si>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</si>
  <si>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</si>
  <si>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</si>
  <si>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</si>
  <si>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</si>
  <si>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</si>
  <si>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</si>
  <si>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</si>
  <si>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</si>
  <si>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</si>
  <si>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</si>
  <si>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</si>
  <si>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</si>
  <si>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</si>
  <si>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</si>
  <si>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</si>
  <si>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</si>
  <si>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</si>
  <si>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</si>
  <si>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</si>
  <si>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</si>
  <si>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</si>
  <si>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</si>
  <si>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</si>
  <si>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</si>
  <si>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</si>
  <si>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</si>
  <si>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</si>
  <si>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</si>
  <si>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</si>
  <si>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</si>
  <si>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</si>
  <si>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</si>
  <si>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</si>
  <si>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</si>
  <si>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</si>
  <si>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</si>
  <si>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</si>
  <si>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</si>
  <si>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</si>
  <si>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</si>
  <si>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</si>
  <si>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</si>
  <si>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</si>
  <si>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</si>
  <si>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</si>
  <si>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</si>
  <si>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</si>
  <si>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</si>
  <si>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</si>
  <si>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</si>
  <si>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</si>
  <si>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</si>
  <si>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</si>
  <si>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</si>
  <si>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</si>
  <si>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</si>
  <si>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</si>
  <si>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</si>
  <si>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</si>
  <si>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</si>
  <si>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</si>
  <si>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</si>
  <si>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</si>
  <si>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</si>
  <si>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</si>
  <si>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</si>
  <si>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</si>
  <si>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</si>
  <si>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</si>
  <si>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</si>
  <si>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</si>
  <si>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</si>
  <si>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</si>
  <si>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</si>
  <si>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</si>
  <si>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</si>
  <si>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</si>
  <si>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</si>
  <si>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</si>
  <si>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</si>
  <si>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</si>
  <si>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</si>
  <si>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</si>
  <si>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</si>
  <si>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</si>
  <si>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</si>
  <si>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</si>
  <si>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</si>
  <si>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</si>
  <si>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</si>
  <si>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</si>
  <si>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</si>
  <si>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</si>
  <si>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</si>
  <si>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</si>
  <si>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</si>
  <si>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</si>
  <si>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</si>
  <si>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</si>
  <si>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</si>
  <si>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</si>
  <si>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</si>
  <si>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</si>
  <si>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</si>
  <si>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</si>
  <si>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</si>
  <si>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</si>
  <si>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</si>
  <si>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</si>
  <si>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</si>
  <si>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</si>
  <si>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</si>
  <si>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</si>
  <si>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</si>
  <si>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</si>
  <si>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</si>
  <si>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</si>
  <si>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</si>
  <si>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</si>
  <si>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</si>
  <si>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</si>
  <si>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</si>
  <si>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</si>
  <si>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</si>
  <si>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</si>
  <si>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</si>
  <si>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</si>
  <si>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</si>
  <si>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</si>
  <si>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</si>
  <si>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</si>
  <si>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</si>
  <si>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</si>
  <si>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</si>
  <si>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</si>
  <si>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</si>
  <si>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</si>
  <si>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</si>
  <si>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</si>
  <si>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</si>
  <si>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</si>
  <si>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</si>
  <si>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</si>
  <si>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</si>
  <si>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</si>
  <si>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</si>
  <si>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</si>
  <si>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</si>
  <si>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</si>
  <si>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</si>
  <si>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</si>
  <si>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</si>
  <si>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</si>
  <si>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</si>
  <si>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</si>
  <si>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</si>
  <si>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</si>
  <si>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</si>
  <si>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</si>
  <si>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</si>
  <si>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</si>
  <si>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</si>
  <si>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</si>
  <si>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</si>
  <si>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</si>
  <si>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</si>
  <si>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</si>
  <si>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</si>
  <si>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</si>
  <si>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</si>
  <si>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</si>
  <si>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</si>
  <si>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</si>
  <si>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</si>
  <si>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</si>
  <si>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</si>
  <si>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</si>
  <si>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</si>
  <si>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</si>
  <si>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</si>
  <si>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</si>
  <si>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</si>
  <si>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</si>
  <si>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</si>
  <si>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</si>
  <si>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</si>
  <si>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</si>
  <si>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</si>
  <si>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</si>
  <si>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</si>
  <si>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</si>
  <si>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</si>
  <si>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</si>
  <si>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</si>
  <si>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</si>
  <si>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</si>
  <si>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</si>
  <si>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</si>
  <si>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</si>
  <si>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</si>
  <si>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</si>
  <si>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</si>
  <si>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</si>
  <si>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</si>
  <si>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</si>
  <si>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</si>
  <si>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</si>
  <si>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</si>
  <si>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</si>
  <si>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</si>
  <si>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</si>
  <si>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</si>
  <si>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</si>
  <si>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</si>
  <si>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</si>
  <si>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</si>
  <si>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</si>
  <si>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</si>
  <si>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</si>
  <si>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</si>
  <si>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</si>
  <si>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</si>
  <si>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</si>
  <si>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</si>
  <si>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</si>
  <si>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</si>
  <si>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</si>
  <si>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</si>
  <si>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</si>
  <si>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</si>
  <si>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</si>
  <si>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</si>
  <si>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</si>
  <si>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</si>
  <si>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</si>
  <si>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</si>
  <si>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</si>
  <si>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</si>
  <si>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</si>
  <si>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</si>
  <si>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</si>
  <si>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</si>
  <si>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</si>
  <si>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</si>
  <si>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</si>
  <si>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</si>
  <si>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</si>
  <si>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</si>
  <si>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</si>
  <si>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</si>
  <si>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</si>
  <si>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</si>
  <si>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</si>
  <si>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</si>
  <si>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</si>
  <si>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</si>
  <si>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</si>
  <si>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</si>
  <si>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</si>
  <si>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</si>
  <si>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</si>
  <si>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</si>
  <si>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</si>
  <si>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</si>
  <si>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</si>
  <si>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</si>
  <si>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</si>
  <si>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</si>
  <si>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</si>
  <si>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</si>
  <si>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</si>
  <si>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</si>
  <si>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</si>
  <si>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</si>
  <si>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</si>
  <si>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</si>
  <si>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</si>
  <si>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</si>
  <si>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</si>
  <si>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</si>
  <si>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</si>
  <si>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</si>
  <si>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</si>
  <si>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</si>
  <si>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</si>
  <si>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</si>
  <si>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</si>
  <si>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</si>
  <si>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</si>
  <si>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</si>
  <si>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</si>
  <si>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</si>
  <si>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</si>
  <si>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</si>
  <si>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</si>
  <si>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</si>
  <si>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</si>
  <si>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</si>
  <si>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</si>
  <si>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</si>
  <si>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</si>
  <si>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</si>
  <si>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</si>
  <si>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</si>
  <si>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</si>
  <si>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</si>
  <si>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</si>
  <si>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</si>
  <si>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</si>
  <si>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</si>
  <si>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</si>
  <si>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</si>
  <si>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</si>
  <si>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</si>
  <si>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</si>
  <si>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</si>
  <si>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</si>
  <si>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</si>
  <si>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</si>
  <si>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</si>
  <si>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</si>
  <si>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</si>
  <si>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</si>
  <si>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</si>
  <si>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</si>
  <si>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</si>
  <si>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</si>
  <si>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</si>
  <si>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</si>
  <si>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</si>
  <si>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</si>
  <si>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</si>
  <si>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</si>
  <si>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</si>
  <si>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</si>
  <si>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</si>
  <si>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</si>
  <si>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</si>
  <si>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</si>
  <si>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</si>
  <si>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</si>
  <si>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</si>
  <si>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</si>
  <si>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</si>
  <si>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</si>
  <si>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</si>
  <si>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</si>
  <si>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</si>
  <si>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</si>
  <si>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</si>
  <si>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</si>
  <si>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</si>
  <si>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</si>
  <si>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</si>
  <si>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</si>
  <si>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</si>
  <si>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</si>
  <si>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</si>
  <si>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</si>
  <si>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</si>
  <si>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</si>
  <si>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</si>
  <si>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</si>
  <si>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</si>
  <si>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</si>
  <si>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</si>
  <si>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</si>
  <si>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</si>
  <si>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</si>
  <si>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</si>
  <si>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</si>
  <si>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</si>
  <si>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</si>
  <si>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</si>
  <si>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</si>
  <si>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</si>
  <si>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</si>
  <si>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</si>
  <si>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</si>
  <si>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</si>
  <si>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</si>
  <si>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</si>
  <si>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</si>
  <si>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</si>
  <si>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</si>
  <si>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</si>
  <si>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</si>
  <si>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</si>
  <si>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</si>
  <si>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</si>
  <si>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</si>
  <si>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</si>
  <si>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</si>
  <si>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</si>
  <si>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</si>
  <si>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</si>
  <si>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</si>
  <si>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</si>
  <si>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</si>
  <si>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</si>
  <si>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</si>
  <si>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</si>
  <si>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</si>
  <si>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</si>
  <si>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</si>
  <si>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</si>
  <si>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</si>
  <si>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</si>
  <si>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</si>
  <si>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</si>
  <si>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</si>
  <si>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</si>
  <si>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</si>
  <si>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</si>
  <si>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</si>
  <si>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</si>
  <si>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</si>
  <si>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</si>
  <si>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</si>
  <si>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</si>
  <si>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</si>
  <si>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</si>
  <si>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</si>
  <si>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</si>
  <si>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</si>
  <si>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</si>
  <si>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</si>
  <si>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</si>
  <si>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</si>
  <si>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</si>
  <si>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</si>
  <si>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</si>
  <si>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</si>
  <si>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</si>
  <si>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</si>
  <si>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</si>
  <si>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</si>
  <si>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</si>
  <si>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</si>
  <si>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</si>
  <si>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</si>
  <si>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</si>
  <si>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</si>
  <si>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</si>
  <si>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</si>
  <si>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</si>
  <si>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</si>
  <si>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</si>
  <si>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</si>
  <si>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</si>
  <si>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</si>
  <si>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</si>
  <si>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</si>
  <si>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</si>
  <si>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</si>
  <si>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</si>
  <si>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</si>
  <si>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</si>
  <si>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</si>
  <si>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</si>
  <si>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</si>
  <si>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</si>
  <si>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</si>
  <si>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</si>
  <si>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</si>
  <si>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</si>
  <si>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</si>
  <si>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</si>
  <si>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</si>
  <si>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</si>
  <si>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</si>
  <si>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</si>
  <si>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</si>
  <si>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</si>
  <si>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</si>
  <si>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</si>
  <si>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</si>
  <si>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</si>
  <si>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</si>
  <si>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</si>
  <si>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</si>
  <si>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</si>
  <si>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</si>
  <si>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</si>
  <si>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</si>
  <si>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</si>
  <si>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</si>
  <si>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</si>
  <si>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</si>
  <si>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</si>
  <si>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</si>
  <si>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</si>
  <si>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</si>
  <si>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</si>
  <si>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</si>
  <si>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</si>
  <si>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</si>
  <si>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</si>
  <si>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</si>
  <si>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</si>
  <si>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</si>
  <si>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</si>
  <si>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</si>
  <si>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</si>
  <si>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</si>
  <si>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</si>
  <si>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</si>
  <si>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</si>
  <si>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</si>
  <si>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</si>
  <si>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</si>
  <si>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</si>
  <si>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</si>
  <si>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</si>
  <si>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</si>
  <si>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</si>
  <si>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</si>
  <si>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</si>
  <si>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</si>
  <si>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</si>
  <si>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</si>
  <si>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</si>
  <si>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</si>
  <si>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</si>
  <si>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</si>
  <si>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</si>
  <si>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</si>
  <si>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</si>
  <si>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</si>
  <si>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</si>
  <si>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</si>
  <si>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</si>
  <si>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</si>
  <si>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</si>
  <si>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</si>
  <si>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</si>
  <si>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</si>
  <si>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</si>
  <si>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</si>
  <si>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</si>
  <si>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</si>
  <si>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</si>
  <si>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</si>
  <si>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</si>
  <si>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</si>
  <si>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</si>
  <si>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</si>
  <si>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</si>
  <si>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</si>
  <si>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</si>
  <si>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</si>
  <si>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</si>
  <si>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</si>
  <si>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</si>
  <si>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</si>
  <si>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</si>
  <si>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</si>
  <si>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</si>
  <si>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</si>
  <si>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</si>
  <si>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</si>
  <si>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</si>
  <si>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</si>
  <si>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</si>
  <si>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</si>
  <si>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</si>
  <si>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</si>
  <si>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</si>
  <si>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</si>
  <si>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</si>
  <si>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</si>
  <si>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</si>
  <si>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</si>
  <si>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</si>
  <si>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</si>
  <si>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</si>
  <si>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</si>
  <si>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</si>
  <si>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</si>
  <si>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</si>
  <si>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</si>
  <si>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</si>
  <si>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</si>
  <si>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</si>
  <si>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</si>
  <si>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</si>
  <si>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</si>
  <si>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</si>
  <si>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</si>
  <si>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</si>
  <si>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</si>
  <si>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</si>
  <si>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</si>
  <si>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</si>
  <si>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</si>
  <si>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</si>
  <si>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</si>
  <si>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</si>
  <si>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</si>
  <si>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</si>
  <si>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</si>
  <si>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</si>
  <si>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</si>
  <si>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</si>
  <si>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</si>
  <si>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</si>
  <si>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</si>
  <si>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</si>
  <si>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</si>
  <si>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</si>
  <si>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</si>
  <si>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</si>
  <si>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</si>
  <si>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</si>
  <si>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</si>
  <si>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</si>
  <si>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</si>
  <si>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</si>
  <si>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</si>
  <si>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</si>
  <si>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</si>
  <si>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</si>
  <si>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</si>
  <si>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</si>
  <si>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</si>
  <si>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</si>
  <si>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</si>
  <si>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</si>
  <si>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</si>
  <si>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</si>
  <si>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</si>
  <si>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</si>
  <si>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</si>
  <si>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</si>
  <si>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</si>
  <si>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</si>
  <si>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</si>
  <si>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</si>
  <si>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</si>
  <si>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</si>
  <si>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</si>
  <si>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</si>
  <si>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</si>
  <si>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</si>
  <si>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</si>
  <si>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</si>
  <si>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</si>
  <si>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</si>
  <si>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</si>
  <si>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</si>
  <si>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</si>
  <si>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</si>
  <si>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</si>
  <si>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</si>
  <si>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</si>
  <si>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</si>
  <si>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</si>
  <si>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</si>
  <si>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</si>
  <si>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</si>
  <si>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</si>
  <si>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</si>
  <si>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</si>
  <si>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</si>
  <si>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</si>
  <si>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</si>
  <si>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</si>
  <si>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</si>
  <si>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</si>
  <si>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</si>
  <si>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</si>
  <si>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</si>
  <si>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</si>
  <si>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</si>
  <si>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</si>
  <si>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</si>
  <si>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</si>
  <si>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</si>
  <si>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</si>
  <si>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</si>
  <si>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</si>
  <si>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</si>
  <si>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</si>
  <si>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</si>
  <si>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</si>
  <si>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</si>
  <si>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</si>
  <si>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</si>
  <si>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</si>
  <si>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</si>
  <si>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</si>
  <si>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</si>
  <si>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</si>
  <si>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</si>
  <si>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</si>
  <si>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</si>
  <si>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</si>
  <si>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</si>
  <si>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</si>
  <si>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</si>
  <si>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</si>
  <si>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</si>
  <si>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</si>
  <si>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</si>
  <si>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</si>
  <si>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</si>
  <si>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</si>
  <si>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</si>
  <si>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</si>
  <si>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</si>
  <si>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</si>
  <si>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</si>
  <si>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</si>
  <si>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</si>
  <si>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</si>
  <si>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</si>
  <si>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</si>
  <si>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</si>
  <si>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</si>
  <si>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</si>
  <si>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</si>
  <si>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</si>
  <si>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</si>
  <si>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</si>
  <si>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</si>
  <si>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</si>
  <si>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</si>
  <si>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</si>
  <si>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</si>
  <si>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</si>
  <si>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</si>
  <si>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</si>
  <si>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</si>
  <si>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</si>
  <si>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</si>
  <si>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</si>
  <si>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</si>
  <si>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</si>
  <si>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</si>
  <si>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</si>
  <si>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</si>
  <si>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</si>
  <si>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</si>
  <si>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</si>
  <si>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</si>
  <si>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</si>
  <si>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</si>
  <si>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</si>
  <si>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</si>
  <si>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</si>
  <si>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</si>
  <si>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</si>
  <si>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</si>
  <si>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</si>
  <si>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</si>
  <si>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</si>
  <si>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</si>
  <si>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</si>
  <si>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</si>
  <si>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</si>
  <si>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</si>
  <si>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</si>
  <si>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</si>
  <si>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</si>
  <si>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</si>
  <si>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</si>
  <si>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</si>
  <si>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</si>
  <si>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</si>
  <si>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</si>
  <si>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</si>
  <si>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</si>
  <si>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</si>
  <si>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</si>
  <si>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</si>
  <si>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</si>
  <si>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</si>
  <si>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</si>
  <si>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</si>
  <si>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</si>
  <si>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</si>
  <si>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</si>
  <si>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</si>
  <si>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</si>
  <si>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</si>
  <si>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</si>
  <si>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</si>
  <si>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</si>
  <si>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</si>
  <si>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</si>
  <si>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</si>
  <si>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</si>
  <si>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</si>
  <si>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</si>
  <si>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</si>
  <si>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</si>
  <si>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</si>
  <si>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</si>
  <si>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</si>
  <si>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</si>
  <si>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</si>
  <si>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</si>
  <si>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</si>
  <si>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</si>
  <si>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</si>
  <si>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</si>
  <si>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</si>
  <si>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</si>
  <si>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</si>
  <si>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</si>
  <si>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</si>
  <si>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</si>
  <si>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</si>
  <si>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</si>
  <si>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</si>
  <si>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</si>
  <si>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</si>
  <si>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</si>
  <si>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</si>
  <si>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</si>
  <si>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</si>
  <si>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</si>
  <si>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</si>
  <si>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</si>
  <si>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</si>
  <si>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</si>
  <si>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</si>
  <si>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</si>
  <si>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</si>
  <si>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</si>
  <si>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</si>
  <si>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</si>
  <si>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</si>
  <si>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</si>
  <si>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</si>
  <si>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</si>
  <si>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</si>
  <si>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</si>
  <si>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</si>
  <si>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</si>
  <si>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</si>
  <si>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</si>
  <si>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</si>
  <si>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</si>
  <si>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</si>
  <si>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</si>
  <si>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</si>
  <si>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</si>
  <si>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</si>
  <si>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</si>
  <si>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</si>
  <si>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</si>
  <si>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</si>
  <si>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</si>
  <si>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</si>
  <si>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</si>
  <si>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</si>
  <si>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</si>
  <si>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</si>
  <si>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</si>
  <si>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</si>
  <si>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</si>
  <si>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</si>
  <si>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</si>
  <si>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</si>
  <si>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</si>
  <si>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</si>
  <si>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</si>
  <si>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</si>
  <si>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</si>
  <si>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</si>
  <si>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</si>
  <si>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</si>
  <si>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</si>
  <si>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</si>
  <si>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</si>
  <si>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</si>
  <si>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</si>
  <si>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</si>
  <si>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</si>
  <si>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</si>
  <si>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</si>
  <si>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</si>
  <si>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</si>
  <si>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</si>
  <si>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</si>
  <si>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</si>
  <si>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</si>
  <si>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</si>
  <si>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</si>
  <si>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</si>
  <si>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</si>
  <si>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</si>
  <si>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</si>
  <si>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</si>
  <si>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</si>
  <si>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</si>
  <si>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</si>
  <si>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</si>
  <si>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</si>
  <si>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</si>
  <si>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</si>
  <si>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</si>
  <si>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</si>
  <si>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</si>
  <si>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</si>
  <si>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</si>
  <si>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</si>
  <si>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</si>
  <si>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</si>
  <si>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</si>
  <si>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</si>
  <si>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</si>
  <si>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</si>
  <si>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</si>
  <si>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</si>
  <si>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</si>
  <si>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</si>
  <si>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</si>
  <si>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</si>
  <si>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</si>
  <si>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</si>
  <si>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</si>
  <si>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</si>
  <si>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</si>
  <si>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</si>
  <si>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</si>
  <si>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</si>
  <si>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</si>
  <si>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</si>
  <si>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</si>
  <si>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</si>
  <si>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</si>
  <si>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</si>
  <si>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</si>
  <si>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</si>
  <si>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</si>
  <si>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</si>
  <si>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</si>
  <si>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</si>
  <si>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</si>
  <si>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</si>
  <si>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</si>
  <si>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</si>
  <si>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</si>
  <si>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</si>
  <si>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</si>
  <si>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</si>
  <si>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</si>
  <si>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</si>
  <si>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</si>
  <si>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</si>
  <si>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</si>
  <si>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</si>
  <si>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</si>
  <si>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</si>
  <si>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</si>
  <si>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</si>
  <si>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</si>
  <si>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</si>
  <si>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</si>
  <si>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</si>
  <si>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</si>
  <si>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</si>
  <si>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</si>
  <si>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</si>
  <si>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</si>
  <si>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</si>
  <si>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</si>
  <si>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</si>
  <si>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</si>
  <si>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</si>
  <si>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</si>
  <si>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</si>
  <si>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</si>
  <si>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</si>
  <si>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</si>
  <si>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</si>
  <si>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</si>
  <si>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</si>
  <si>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</si>
  <si>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</si>
  <si>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</si>
  <si>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</si>
  <si>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</si>
  <si>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</si>
  <si>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</si>
  <si>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</si>
  <si>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</si>
  <si>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</si>
  <si>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</si>
  <si>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</si>
  <si>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</si>
  <si>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</si>
  <si>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</si>
  <si>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</si>
  <si>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</si>
  <si>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</si>
  <si>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</si>
  <si>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</si>
  <si>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</si>
  <si>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</si>
  <si>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</si>
  <si>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</si>
  <si>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</si>
  <si>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</si>
  <si>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</si>
  <si>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</si>
  <si>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</si>
  <si>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</si>
  <si>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</si>
  <si>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</si>
  <si>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</si>
  <si>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</si>
  <si>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</si>
  <si>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</si>
  <si>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</si>
  <si>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</si>
  <si>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</si>
  <si>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</si>
  <si>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</si>
  <si>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</si>
  <si>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</si>
  <si>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</si>
  <si>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</si>
  <si>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</si>
  <si>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</si>
  <si>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</si>
  <si>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</si>
  <si>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</si>
  <si>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</si>
  <si>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</si>
  <si>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</si>
  <si>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</si>
  <si>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</si>
  <si>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</si>
  <si>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</si>
  <si>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</si>
  <si>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</si>
  <si>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</si>
  <si>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</si>
  <si>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</si>
  <si>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</si>
  <si>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</si>
  <si>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</si>
  <si>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</si>
  <si>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</si>
  <si>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</si>
  <si>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</si>
  <si>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</si>
  <si>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</si>
  <si>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</si>
  <si>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</si>
  <si>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</si>
  <si>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</si>
  <si>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</si>
  <si>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</si>
  <si>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</si>
  <si>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</si>
  <si>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</si>
  <si>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</si>
  <si>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</si>
  <si>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</si>
  <si>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</si>
  <si>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</si>
  <si>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</si>
  <si>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</si>
  <si>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</si>
  <si>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</si>
  <si>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</si>
  <si>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</si>
  <si>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</si>
  <si>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</si>
  <si>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</si>
  <si>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</si>
  <si>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</si>
  <si>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</si>
  <si>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</si>
  <si>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</si>
  <si>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</si>
  <si>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</si>
  <si>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</si>
  <si>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</si>
  <si>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</si>
  <si>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</si>
  <si>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</si>
  <si>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</si>
  <si>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</si>
  <si>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</si>
  <si>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</si>
  <si>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</si>
  <si>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</si>
  <si>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</si>
  <si>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</si>
  <si>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</si>
  <si>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</si>
  <si>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</si>
  <si>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</si>
  <si>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</si>
  <si>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</si>
  <si>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</si>
  <si>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</si>
  <si>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</si>
  <si>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</si>
  <si>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</si>
  <si>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</si>
  <si>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</si>
  <si>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</si>
  <si>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</si>
  <si>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</si>
  <si>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</si>
  <si>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</si>
  <si>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</si>
  <si>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</si>
  <si>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</si>
  <si>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</si>
  <si>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</si>
  <si>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</si>
  <si>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</si>
  <si>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</si>
  <si>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</si>
  <si>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</si>
  <si>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</si>
  <si>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</si>
  <si>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</si>
  <si>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</si>
  <si>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</si>
  <si>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</si>
  <si>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</si>
  <si>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</si>
  <si>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</si>
  <si>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</si>
  <si>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</si>
  <si>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</si>
  <si>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</si>
  <si>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</si>
  <si>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</si>
  <si>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</si>
  <si>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</si>
  <si>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</si>
  <si>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</si>
  <si>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</si>
  <si>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</si>
  <si>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</si>
  <si>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</si>
  <si>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</si>
  <si>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</si>
  <si>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</si>
  <si>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</si>
  <si>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</si>
  <si>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</si>
  <si>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</si>
  <si>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</si>
  <si>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</si>
  <si>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</si>
  <si>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</si>
  <si>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</si>
  <si>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</si>
  <si>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</si>
  <si>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</si>
  <si>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</si>
  <si>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</si>
  <si>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</si>
  <si>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</si>
  <si>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</si>
  <si>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</si>
  <si>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</si>
  <si>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</si>
  <si>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</si>
  <si>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</si>
  <si>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</si>
  <si>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</si>
  <si>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</si>
  <si>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</si>
  <si>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</si>
  <si>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</si>
  <si>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</si>
  <si>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</si>
  <si>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</si>
  <si>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</si>
  <si>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</si>
  <si>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</si>
  <si>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</si>
  <si>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</si>
  <si>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</si>
  <si>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</si>
  <si>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</si>
  <si>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</si>
  <si>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</si>
  <si>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</si>
  <si>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</si>
  <si>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</si>
  <si>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</si>
  <si>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</si>
  <si>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</si>
  <si>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</si>
  <si>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</si>
  <si>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</si>
  <si>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</si>
  <si>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</si>
  <si>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</si>
  <si>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</si>
  <si>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</si>
  <si>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</si>
  <si>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</si>
  <si>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</si>
  <si>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</si>
  <si>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</si>
  <si>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</si>
  <si>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</si>
  <si>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</si>
  <si>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</si>
  <si>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</si>
  <si>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</si>
  <si>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</si>
  <si>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</si>
  <si>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</si>
  <si>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</si>
  <si>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</si>
  <si>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</si>
  <si>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</si>
  <si>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</si>
  <si>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</si>
  <si>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</si>
  <si>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</si>
  <si>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</si>
  <si>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</si>
  <si>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</si>
  <si>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</si>
  <si>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</si>
  <si>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</si>
  <si>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</si>
  <si>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</si>
  <si>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</si>
  <si>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</si>
  <si>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</si>
  <si>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</si>
  <si>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</si>
  <si>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</si>
  <si>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</si>
  <si>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</si>
  <si>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</si>
  <si>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</si>
  <si>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</si>
  <si>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</si>
  <si>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</si>
  <si>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</si>
  <si>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</si>
  <si>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</si>
  <si>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</si>
  <si>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</si>
  <si>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</si>
  <si>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</si>
  <si>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</si>
  <si>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</si>
  <si>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</si>
  <si>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</si>
  <si>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</si>
  <si>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</si>
  <si>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</si>
  <si>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</si>
  <si>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</si>
  <si>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</si>
  <si>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</si>
  <si>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</si>
  <si>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</si>
  <si>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</si>
  <si>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</si>
  <si>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</si>
  <si>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</si>
  <si>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</si>
  <si>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</si>
  <si>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</si>
  <si>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</si>
  <si>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</si>
  <si>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</si>
  <si>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</si>
  <si>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</si>
  <si>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</si>
  <si>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</si>
  <si>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</si>
  <si>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</si>
  <si>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</si>
  <si>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</si>
  <si>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</si>
  <si>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</si>
  <si>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</si>
  <si>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</si>
  <si>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</si>
  <si>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</si>
  <si>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</si>
  <si>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</si>
  <si>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</si>
  <si>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</si>
  <si>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</si>
  <si>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</si>
  <si>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</si>
  <si>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</si>
  <si>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</si>
  <si>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</si>
  <si>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</si>
  <si>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</si>
  <si>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</si>
  <si>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</si>
  <si>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</si>
  <si>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</si>
  <si>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</si>
  <si>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</si>
  <si>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</si>
  <si>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</si>
  <si>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</si>
  <si>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</si>
  <si>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</si>
  <si>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</si>
  <si>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</si>
  <si>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</si>
  <si>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</si>
  <si>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</si>
  <si>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</si>
  <si>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</si>
  <si>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</si>
  <si>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</si>
  <si>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</si>
  <si>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</si>
  <si>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</si>
  <si>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</si>
  <si>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</si>
  <si>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</si>
  <si>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</si>
  <si>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</si>
  <si>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</si>
  <si>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</si>
  <si>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</si>
  <si>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</si>
  <si>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</si>
  <si>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</si>
  <si>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</si>
  <si>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</si>
  <si>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</si>
  <si>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</si>
  <si>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</si>
  <si>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</si>
  <si>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</si>
  <si>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</si>
  <si>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</si>
  <si>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</si>
  <si>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</si>
  <si>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</si>
  <si>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</si>
  <si>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</si>
  <si>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</si>
  <si>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</si>
  <si>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</si>
  <si>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</si>
  <si>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</si>
  <si>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</si>
  <si>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</si>
  <si>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</si>
  <si>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</si>
  <si>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</si>
  <si>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</si>
  <si>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</si>
  <si>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</si>
  <si>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</si>
  <si>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</si>
  <si>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</si>
  <si>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</si>
  <si>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</si>
  <si>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</si>
  <si>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</si>
  <si>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</si>
  <si>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</si>
  <si>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</si>
  <si>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</si>
  <si>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</si>
  <si>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</si>
  <si>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</si>
  <si>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</si>
  <si>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</si>
  <si>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</si>
  <si>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</si>
  <si>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</si>
  <si>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</si>
  <si>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</si>
  <si>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</si>
  <si>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</si>
  <si>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</si>
  <si>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</si>
  <si>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</si>
  <si>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</si>
  <si>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</si>
  <si>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</si>
  <si>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</si>
  <si>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</si>
  <si>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</si>
  <si>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</si>
  <si>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</si>
  <si>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</si>
  <si>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</si>
  <si>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</si>
  <si>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</si>
  <si>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</si>
  <si>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</si>
  <si>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</si>
  <si>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</si>
  <si>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</si>
  <si>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</si>
  <si>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</si>
  <si>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</si>
  <si>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</si>
  <si>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</si>
  <si>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</si>
  <si>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</si>
  <si>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</si>
  <si>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</si>
  <si>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</si>
  <si>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</si>
  <si>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</si>
  <si>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</si>
  <si>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</si>
  <si>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</si>
  <si>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</si>
  <si>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</si>
  <si>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</si>
  <si>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</si>
  <si>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</si>
  <si>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</si>
  <si>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</si>
  <si>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</si>
  <si>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</si>
  <si>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</si>
  <si>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</si>
  <si>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</si>
  <si>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</si>
  <si>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</si>
  <si>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</si>
  <si>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</si>
  <si>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</si>
  <si>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</si>
  <si>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</si>
  <si>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</si>
  <si>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</si>
  <si>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</si>
  <si>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</si>
  <si>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</si>
  <si>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</si>
  <si>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</si>
  <si>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</si>
  <si>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</si>
  <si>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</si>
  <si>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</si>
  <si>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</si>
  <si>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</si>
  <si>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</si>
  <si>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</si>
  <si>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</si>
  <si>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</si>
  <si>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</si>
  <si>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</si>
  <si>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</si>
  <si>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</si>
  <si>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</si>
  <si>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</si>
  <si>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</si>
  <si>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</si>
  <si>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</si>
  <si>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</si>
  <si>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</si>
  <si>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</si>
  <si>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</si>
  <si>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</si>
  <si>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</si>
  <si>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</si>
  <si>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</si>
  <si>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</si>
  <si>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</si>
  <si>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</si>
  <si>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</si>
  <si>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</si>
  <si>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</si>
  <si>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</si>
  <si>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</si>
  <si>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</si>
  <si>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</si>
  <si>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</si>
  <si>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</si>
  <si>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</si>
  <si>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</si>
  <si>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</si>
  <si>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</si>
  <si>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</si>
  <si>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</si>
  <si>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</si>
  <si>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</si>
  <si>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</si>
  <si>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</si>
  <si>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</si>
  <si>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</si>
  <si>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</si>
  <si>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</si>
  <si>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</si>
  <si>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</si>
  <si>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</si>
  <si>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</si>
  <si>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</si>
  <si>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</si>
  <si>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</si>
  <si>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</si>
  <si>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</si>
  <si>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</si>
  <si>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</si>
  <si>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</si>
  <si>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</si>
  <si>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</si>
  <si>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</si>
  <si>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</si>
  <si>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</si>
  <si>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</si>
  <si>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</si>
  <si>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</si>
  <si>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</si>
  <si>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</si>
  <si>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</si>
  <si>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</si>
  <si>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</si>
  <si>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</si>
  <si>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</si>
  <si>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</si>
  <si>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</si>
  <si>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</si>
  <si>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</si>
  <si>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</si>
  <si>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</si>
  <si>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</si>
  <si>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</si>
  <si>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</si>
  <si>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</si>
  <si>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</si>
  <si>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</si>
  <si>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</si>
  <si>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</si>
  <si>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</si>
  <si>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</si>
  <si>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</si>
  <si>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</si>
  <si>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</si>
  <si>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</si>
  <si>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</si>
  <si>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</si>
  <si>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</si>
  <si>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</si>
  <si>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</si>
  <si>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</si>
  <si>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</si>
  <si>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</si>
  <si>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</si>
  <si>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</si>
  <si>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</si>
  <si>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</si>
  <si>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</si>
  <si>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</si>
  <si>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</si>
  <si>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</si>
  <si>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</si>
  <si>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</si>
  <si>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</si>
  <si>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</si>
  <si>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</si>
  <si>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</si>
  <si>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</si>
  <si>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</si>
  <si>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</si>
  <si>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</si>
  <si>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</si>
  <si>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</si>
  <si>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</si>
  <si>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</si>
  <si>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</si>
  <si>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</si>
  <si>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</si>
  <si>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</si>
  <si>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</si>
  <si>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</si>
  <si>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</si>
  <si>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</si>
  <si>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</si>
  <si>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</si>
  <si>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</si>
  <si>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</si>
  <si>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</si>
  <si>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</si>
  <si>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</si>
  <si>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</si>
  <si>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</si>
  <si>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</si>
  <si>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</si>
  <si>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</si>
  <si>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</si>
  <si>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</si>
  <si>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</si>
  <si>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</si>
  <si>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</si>
  <si>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</si>
  <si>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</si>
  <si>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</si>
  <si>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</si>
  <si>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</si>
  <si>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</si>
  <si>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</si>
  <si>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</si>
  <si>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</si>
  <si>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</si>
  <si>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</si>
  <si>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</si>
  <si>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</si>
  <si>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</si>
  <si>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</si>
  <si>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</si>
  <si>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</si>
  <si>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</si>
  <si>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</si>
  <si>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</si>
  <si>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</si>
  <si>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</si>
  <si>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</si>
  <si>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</si>
  <si>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</si>
  <si>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</si>
  <si>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</si>
  <si>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</si>
  <si>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</si>
  <si>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</si>
  <si>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</si>
  <si>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</si>
  <si>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</si>
  <si>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</si>
  <si>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</si>
  <si>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</si>
  <si>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</si>
  <si>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</si>
  <si>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</si>
  <si>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</si>
  <si>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</si>
  <si>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</si>
  <si>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</si>
  <si>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</si>
  <si>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</si>
  <si>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</si>
  <si>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</si>
  <si>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</si>
  <si>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</si>
  <si>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</si>
  <si>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</si>
  <si>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</si>
  <si>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</si>
  <si>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</si>
  <si>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</si>
  <si>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</si>
  <si>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</si>
  <si>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</si>
  <si>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</si>
  <si>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</si>
  <si>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</si>
  <si>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</si>
  <si>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</si>
  <si>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</si>
  <si>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</si>
  <si>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</si>
  <si>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</si>
  <si>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</si>
  <si>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</si>
  <si>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</si>
  <si>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</si>
  <si>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</si>
  <si>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</si>
  <si>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</si>
  <si>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</si>
  <si>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</si>
  <si>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</si>
  <si>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</si>
  <si>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</si>
  <si>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</si>
  <si>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</si>
  <si>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</si>
  <si>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</si>
  <si>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</si>
  <si>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</si>
  <si>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</si>
  <si>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</si>
  <si>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</si>
  <si>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</si>
  <si>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</si>
  <si>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</si>
  <si>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</si>
  <si>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</si>
  <si>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</si>
  <si>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</si>
  <si>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</si>
  <si>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</si>
  <si>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</si>
  <si>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</si>
  <si>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</si>
  <si>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</si>
  <si>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</si>
  <si>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</si>
  <si>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</si>
  <si>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</si>
  <si>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</si>
  <si>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</si>
  <si>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</si>
  <si>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</si>
  <si>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</si>
  <si>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</si>
  <si>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</si>
  <si>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</si>
  <si>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</si>
  <si>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</si>
  <si>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</si>
  <si>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</si>
  <si>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</si>
  <si>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</si>
  <si>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</si>
  <si>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</si>
  <si>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</si>
  <si>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</si>
  <si>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</si>
  <si>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</si>
  <si>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</si>
  <si>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</si>
  <si>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</si>
  <si>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</si>
  <si>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</si>
  <si>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</si>
  <si>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</si>
  <si>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</si>
  <si>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</si>
  <si>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</si>
  <si>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</si>
  <si>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</si>
  <si>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</si>
  <si>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</si>
  <si>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</si>
  <si>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</si>
  <si>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</si>
  <si>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</si>
  <si>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</si>
  <si>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</si>
  <si>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</si>
  <si>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</si>
  <si>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</si>
  <si>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</si>
  <si>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</si>
  <si>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</si>
  <si>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</si>
  <si>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</si>
  <si>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</si>
  <si>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</si>
  <si>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</si>
  <si>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</si>
  <si>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</si>
  <si>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</si>
  <si>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</si>
  <si>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</si>
  <si>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</si>
  <si>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</si>
  <si>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</si>
  <si>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</si>
  <si>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</si>
  <si>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</si>
  <si>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</si>
  <si>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</si>
  <si>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</si>
  <si>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</si>
  <si>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</si>
  <si>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</si>
  <si>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</si>
  <si>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</si>
  <si>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</si>
  <si>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</si>
  <si>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</si>
  <si>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</si>
  <si>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</si>
  <si>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</si>
  <si>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</si>
  <si>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</si>
  <si>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</si>
  <si>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</si>
  <si>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</si>
  <si>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</si>
  <si>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</si>
  <si>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</si>
  <si>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</si>
  <si>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</si>
  <si>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</si>
  <si>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</si>
  <si>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</si>
  <si>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</si>
  <si>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</si>
  <si>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</si>
  <si>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</si>
  <si>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</si>
  <si>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</si>
  <si>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</si>
  <si>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</si>
  <si>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</si>
  <si>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</si>
  <si>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</si>
  <si>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</si>
  <si>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</si>
  <si>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</si>
  <si>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</si>
  <si>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</si>
  <si>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</si>
  <si>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</si>
  <si>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</si>
  <si>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</si>
  <si>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</si>
  <si>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</si>
  <si>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</si>
  <si>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</si>
  <si>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</si>
  <si>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</si>
  <si>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</si>
  <si>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</si>
  <si>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</si>
  <si>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</si>
  <si>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</si>
  <si>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</si>
  <si>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</si>
  <si>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</si>
  <si>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</si>
  <si>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</si>
  <si>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</si>
  <si>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</si>
  <si>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</si>
  <si>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</si>
  <si>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</si>
  <si>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</si>
  <si>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</si>
  <si>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</si>
  <si>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</si>
  <si>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</si>
  <si>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</si>
  <si>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</si>
  <si>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</si>
  <si>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</si>
  <si>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</si>
  <si>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</si>
  <si>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</si>
  <si>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</si>
  <si>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</si>
  <si>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</si>
  <si>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</si>
  <si>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</si>
  <si>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</si>
  <si>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</si>
  <si>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</si>
  <si>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</si>
  <si>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</si>
  <si>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</si>
  <si>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</si>
  <si>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</si>
  <si>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</si>
  <si>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</si>
  <si>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</si>
  <si>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</si>
  <si>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</si>
  <si>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</si>
  <si>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</si>
  <si>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</si>
  <si>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</si>
  <si>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</si>
  <si>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</si>
  <si>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</si>
  <si>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</si>
  <si>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</si>
  <si>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</si>
  <si>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</si>
  <si>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</si>
  <si>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</si>
  <si>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</si>
  <si>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</si>
  <si>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</si>
  <si>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</si>
  <si>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</si>
  <si>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</si>
  <si>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</si>
  <si>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</si>
  <si>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</si>
  <si>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</si>
  <si>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</si>
  <si>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</si>
  <si>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</si>
  <si>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</si>
  <si>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</si>
  <si>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</si>
  <si>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</si>
  <si>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</si>
  <si>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</si>
  <si>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</si>
  <si>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</si>
  <si>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</si>
  <si>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</si>
  <si>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</si>
  <si>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</si>
  <si>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</si>
  <si>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</si>
  <si>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</si>
  <si>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</si>
  <si>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</si>
  <si>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</si>
  <si>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</si>
  <si>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</si>
  <si>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</si>
  <si>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</si>
  <si>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</si>
  <si>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</si>
  <si>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</si>
  <si>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</si>
  <si>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</si>
  <si>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</si>
  <si>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</si>
  <si>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</si>
  <si>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</si>
  <si>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</si>
  <si>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</si>
  <si>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</si>
  <si>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</si>
  <si>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</si>
  <si>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</si>
  <si>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</si>
  <si>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</si>
  <si>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</si>
  <si>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</si>
  <si>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</si>
  <si>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</si>
  <si>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</si>
  <si>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</si>
  <si>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</si>
  <si>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</si>
  <si>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</si>
  <si>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</si>
  <si>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</si>
  <si>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</si>
  <si>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</si>
  <si>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</si>
  <si>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</si>
  <si>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</si>
  <si>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</si>
  <si>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</si>
  <si>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</si>
  <si>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</si>
  <si>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</si>
  <si>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</si>
  <si>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</si>
  <si>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</si>
  <si>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</si>
  <si>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</si>
  <si>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</si>
  <si>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</si>
  <si>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</si>
  <si>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</si>
  <si>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</si>
  <si>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</si>
  <si>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</si>
  <si>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</si>
  <si>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</si>
  <si>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</si>
  <si>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</si>
  <si>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</si>
  <si>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</si>
  <si>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</si>
  <si>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</si>
  <si>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</si>
  <si>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</si>
  <si>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</si>
  <si>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</si>
  <si>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</si>
  <si>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</si>
  <si>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</si>
  <si>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</si>
  <si>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</si>
  <si>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</si>
  <si>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</si>
  <si>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</si>
  <si>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</si>
  <si>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</si>
  <si>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</si>
  <si>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</si>
  <si>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</si>
  <si>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</si>
  <si>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</si>
  <si>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</si>
  <si>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</si>
  <si>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</si>
  <si>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</si>
  <si>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</si>
  <si>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</si>
  <si>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</si>
  <si>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</si>
  <si>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</si>
  <si>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</si>
  <si>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</si>
  <si>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</si>
  <si>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</si>
  <si>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</si>
  <si>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</si>
  <si>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</si>
  <si>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</si>
  <si>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</si>
  <si>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</si>
  <si>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</si>
  <si>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</si>
  <si>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</si>
  <si>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</si>
  <si>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</si>
  <si>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</si>
  <si>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</si>
  <si>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</si>
  <si>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</si>
  <si>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</si>
  <si>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</si>
  <si>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</si>
  <si>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</si>
  <si>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</si>
  <si>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</si>
  <si>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</si>
  <si>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</si>
  <si>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</si>
  <si>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</si>
  <si>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</si>
  <si>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</si>
  <si>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</si>
  <si>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</si>
  <si>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</si>
  <si>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</si>
  <si>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</si>
  <si>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</si>
  <si>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</si>
  <si>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</si>
  <si>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</si>
  <si>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</si>
  <si>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</si>
  <si>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</si>
  <si>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</si>
  <si>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</si>
  <si>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</si>
  <si>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</si>
  <si>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</si>
  <si>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</si>
  <si>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</si>
  <si>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</si>
  <si>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</si>
  <si>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</si>
  <si>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</si>
  <si>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</si>
  <si>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</si>
  <si>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</si>
  <si>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</si>
  <si>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</si>
  <si>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</si>
  <si>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</si>
  <si>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</si>
  <si>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</si>
  <si>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</si>
  <si>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</si>
  <si>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</si>
  <si>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</si>
  <si>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</si>
  <si>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</si>
  <si>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</si>
  <si>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</si>
  <si>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</si>
  <si>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</si>
  <si>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</si>
  <si>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</si>
  <si>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</si>
  <si>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</si>
  <si>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</si>
  <si>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</si>
  <si>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</si>
  <si>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</si>
  <si>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</si>
  <si>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</si>
  <si>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</si>
  <si>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</si>
  <si>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</si>
  <si>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</si>
  <si>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</si>
  <si>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</si>
  <si>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</si>
  <si>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</si>
  <si>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</si>
  <si>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</si>
  <si>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</si>
  <si>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</si>
  <si>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</si>
  <si>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</si>
  <si>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</si>
  <si>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</si>
  <si>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</si>
  <si>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</si>
  <si>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</si>
  <si>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</si>
  <si>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</si>
  <si>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</si>
  <si>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</si>
  <si>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</si>
  <si>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</si>
  <si>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</si>
  <si>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</si>
  <si>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</si>
  <si>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</si>
  <si>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</si>
  <si>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</si>
  <si>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</si>
  <si>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</si>
  <si>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</si>
  <si>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</si>
  <si>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</si>
  <si>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</si>
  <si>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</si>
  <si>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</si>
  <si>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</si>
  <si>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</si>
  <si>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</si>
  <si>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</si>
  <si>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</si>
  <si>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</si>
  <si>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</si>
  <si>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</si>
  <si>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</si>
  <si>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</si>
  <si>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</si>
  <si>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</si>
  <si>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</si>
  <si>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</si>
  <si>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</si>
  <si>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</si>
  <si>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</si>
  <si>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</si>
  <si>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</si>
  <si>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</si>
  <si>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</si>
  <si>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</si>
  <si>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</si>
  <si>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</si>
  <si>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</si>
  <si>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</si>
  <si>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</si>
  <si>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</si>
  <si>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</si>
  <si>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</si>
  <si>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</si>
  <si>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</si>
  <si>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</si>
  <si>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</si>
  <si>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</si>
  <si>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</si>
  <si>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</si>
  <si>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</si>
  <si>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</si>
  <si>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</si>
  <si>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</si>
  <si>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</si>
  <si>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</si>
  <si>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</si>
  <si>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</si>
  <si>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</si>
  <si>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</si>
  <si>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</si>
  <si>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</si>
  <si>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</si>
  <si>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</si>
  <si>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</si>
  <si>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</si>
  <si>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</si>
  <si>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</si>
  <si>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</si>
  <si>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</si>
  <si>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</si>
  <si>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</si>
  <si>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</si>
  <si>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</si>
  <si>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</si>
  <si>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</si>
  <si>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</si>
  <si>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</si>
  <si>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</si>
  <si>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</si>
  <si>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</si>
  <si>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</si>
  <si>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</si>
  <si>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</si>
  <si>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</si>
  <si>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</si>
  <si>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</si>
  <si>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</si>
  <si>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</si>
  <si>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</si>
  <si>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</si>
  <si>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</si>
  <si>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</si>
  <si>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</si>
  <si>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</si>
  <si>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</si>
  <si>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</si>
  <si>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</si>
  <si>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</si>
  <si>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</si>
  <si>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</si>
  <si>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</si>
  <si>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</si>
  <si>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</si>
  <si>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</si>
  <si>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</si>
  <si>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</si>
  <si>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</si>
  <si>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</si>
  <si>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</si>
  <si>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</si>
  <si>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</si>
  <si>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</si>
  <si>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</si>
  <si>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</si>
  <si>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</si>
  <si>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</si>
  <si>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</si>
  <si>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</si>
  <si>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</si>
  <si>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</si>
  <si>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</si>
  <si>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</si>
  <si>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</si>
  <si>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</si>
  <si>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</si>
  <si>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</si>
  <si>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</si>
  <si>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</si>
  <si>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</si>
  <si>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</si>
  <si>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</si>
  <si>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</si>
  <si>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</si>
  <si>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</si>
  <si>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</si>
  <si>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</si>
  <si>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</si>
  <si>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</si>
  <si>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</si>
  <si>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</si>
  <si>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</si>
  <si>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</si>
  <si>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</si>
  <si>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</si>
  <si>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</si>
  <si>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</si>
  <si>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</si>
  <si>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</si>
  <si>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</si>
  <si>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</si>
  <si>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</si>
  <si>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</si>
  <si>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</si>
  <si>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</si>
  <si>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</si>
  <si>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</si>
  <si>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</si>
  <si>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</si>
  <si>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</si>
  <si>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</si>
  <si>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</si>
  <si>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</si>
  <si>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</si>
  <si>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</si>
  <si>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</si>
  <si>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</si>
  <si>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</si>
  <si>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</si>
  <si>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</si>
  <si>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</si>
  <si>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</si>
  <si>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</si>
  <si>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</si>
  <si>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</si>
  <si>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</si>
  <si>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</si>
  <si>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</si>
  <si>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</si>
  <si>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</si>
  <si>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</si>
  <si>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</si>
  <si>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</si>
  <si>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</si>
  <si>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</si>
  <si>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</si>
  <si>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</si>
  <si>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</si>
  <si>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</si>
  <si>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</si>
  <si>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</si>
  <si>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</si>
  <si>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</si>
  <si>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</si>
  <si>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</si>
  <si>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</si>
  <si>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</si>
  <si>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</si>
  <si>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</si>
  <si>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</si>
  <si>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</si>
  <si>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</si>
  <si>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</si>
  <si>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</si>
  <si>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</si>
  <si>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</si>
  <si>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</si>
  <si>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</si>
  <si>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</si>
  <si>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</si>
  <si>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</si>
  <si>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</si>
  <si>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</si>
  <si>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</si>
  <si>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</si>
  <si>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</si>
  <si>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</si>
  <si>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</si>
  <si>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</si>
  <si>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</si>
  <si>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</si>
  <si>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</si>
  <si>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</si>
  <si>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</si>
  <si>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</si>
  <si>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</si>
  <si>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</si>
  <si>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</si>
  <si>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</si>
  <si>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</si>
  <si>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</si>
  <si>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</si>
  <si>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</si>
  <si>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</si>
  <si>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</si>
  <si>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</si>
  <si>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</si>
  <si>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</si>
  <si>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</si>
  <si>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</si>
  <si>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</si>
  <si>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</si>
  <si>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</si>
  <si>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</si>
  <si>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</si>
  <si>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</si>
  <si>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</si>
  <si>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</si>
  <si>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</si>
  <si>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</si>
  <si>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</si>
  <si>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</si>
  <si>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</si>
  <si>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</si>
  <si>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</si>
  <si>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</si>
  <si>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</si>
  <si>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</si>
  <si>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</si>
  <si>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</si>
  <si>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</si>
  <si>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</si>
  <si>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</si>
  <si>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</si>
  <si>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</si>
  <si>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</si>
  <si>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</si>
  <si>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</si>
  <si>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</si>
  <si>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</si>
  <si>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</si>
  <si>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</si>
  <si>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</si>
  <si>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</si>
  <si>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</si>
  <si>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</si>
  <si>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</si>
  <si>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</si>
  <si>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</si>
  <si>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</si>
  <si>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</si>
  <si>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</si>
  <si>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</si>
  <si>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</si>
  <si>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</si>
  <si>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</si>
  <si>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</si>
  <si>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</si>
  <si>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</si>
  <si>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</si>
  <si>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</si>
  <si>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</si>
  <si>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</si>
  <si>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</si>
  <si>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</si>
  <si>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</si>
  <si>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</si>
  <si>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</si>
  <si>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</si>
  <si>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</si>
  <si>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</si>
  <si>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</si>
  <si>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</si>
  <si>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</si>
  <si>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</si>
  <si>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</si>
  <si>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</si>
  <si>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</si>
  <si>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</si>
  <si>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</si>
  <si>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</si>
  <si>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</si>
  <si>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</si>
  <si>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</si>
  <si>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</si>
  <si>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</si>
  <si>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</si>
  <si>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</si>
  <si>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</si>
  <si>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</si>
  <si>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</si>
  <si>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</si>
  <si>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</si>
  <si>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</si>
  <si>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</si>
  <si>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</si>
  <si>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</si>
  <si>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</si>
  <si>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</si>
  <si>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</si>
  <si>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</si>
  <si>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</si>
  <si>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</si>
  <si>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</si>
  <si>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</si>
  <si>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</si>
  <si>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</si>
  <si>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</si>
  <si>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</si>
  <si>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</si>
  <si>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</si>
  <si>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</si>
  <si>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</si>
  <si>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</si>
  <si>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</si>
  <si>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</si>
  <si>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</si>
  <si>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</si>
  <si>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</si>
  <si>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</si>
  <si>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</si>
  <si>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</si>
  <si>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</si>
  <si>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</si>
  <si>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</si>
  <si>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</si>
  <si>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</si>
  <si>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</si>
  <si>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</si>
  <si>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</si>
  <si>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</si>
  <si>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</si>
  <si>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</si>
  <si>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</si>
  <si>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</si>
  <si>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</si>
  <si>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</si>
  <si>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</si>
  <si>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</si>
  <si>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</si>
  <si>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</si>
  <si>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</si>
  <si>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</si>
  <si>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</si>
  <si>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</si>
  <si>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</si>
  <si>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</si>
  <si>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</si>
  <si>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</si>
  <si>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</si>
  <si>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</si>
  <si>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</si>
  <si>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</si>
  <si>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</si>
  <si>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</si>
  <si>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</si>
  <si>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</si>
  <si>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</si>
  <si>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</si>
  <si>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</si>
  <si>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</si>
  <si>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</si>
  <si>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</si>
  <si>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</si>
  <si>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</si>
  <si>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</si>
  <si>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</si>
  <si>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</si>
  <si>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</si>
  <si>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</si>
  <si>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</si>
  <si>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</si>
  <si>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</si>
  <si>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</si>
  <si>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</si>
  <si>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</si>
  <si>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</si>
  <si>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</si>
  <si>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</si>
  <si>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</si>
  <si>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</si>
  <si>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</si>
  <si>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</si>
  <si>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</si>
  <si>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</si>
  <si>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</si>
  <si>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</si>
  <si>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</si>
  <si>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</si>
  <si>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</si>
  <si>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</si>
  <si>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</si>
  <si>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</si>
  <si>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</si>
  <si>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</si>
  <si>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</si>
  <si>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</si>
  <si>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</si>
  <si>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</si>
  <si>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</si>
  <si>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</si>
  <si>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</si>
  <si>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</si>
  <si>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</si>
  <si>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</si>
  <si>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</si>
  <si>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</si>
  <si>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</si>
  <si>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</si>
  <si>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</si>
  <si>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</si>
  <si>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</si>
  <si>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</si>
  <si>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</si>
  <si>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</si>
  <si>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</si>
  <si>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</si>
  <si>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</si>
  <si>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</si>
  <si>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</si>
  <si>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</si>
  <si>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</si>
  <si>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</si>
  <si>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</si>
  <si>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</si>
  <si>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</si>
  <si>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</si>
  <si>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</si>
  <si>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</si>
  <si>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</si>
  <si>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</si>
  <si>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</si>
  <si>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</si>
  <si>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</si>
  <si>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</si>
  <si>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</si>
  <si>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</si>
  <si>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</si>
  <si>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</si>
  <si>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</si>
  <si>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</si>
  <si>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</si>
  <si>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</si>
  <si>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</si>
  <si>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</si>
  <si>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</si>
  <si>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</si>
  <si>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</si>
  <si>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</si>
  <si>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</si>
  <si>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</si>
  <si>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</si>
  <si>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</si>
  <si>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</si>
  <si>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</si>
  <si>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</si>
  <si>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</si>
  <si>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</si>
  <si>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</si>
  <si>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</si>
  <si>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</si>
  <si>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</si>
  <si>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</si>
  <si>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</si>
  <si>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</si>
  <si>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</si>
  <si>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</si>
  <si>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</si>
  <si>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</si>
  <si>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</si>
  <si>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</si>
  <si>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</si>
  <si>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</si>
  <si>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</si>
  <si>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</si>
  <si>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</si>
  <si>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</si>
  <si>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</si>
  <si>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</si>
  <si>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</si>
  <si>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</si>
  <si>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</si>
  <si>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</si>
  <si>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</si>
  <si>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</si>
  <si>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</si>
  <si>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</si>
  <si>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</si>
  <si>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</si>
  <si>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</si>
  <si>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</si>
  <si>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</si>
  <si>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</si>
  <si>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</si>
  <si>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</si>
  <si>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</si>
  <si>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</si>
  <si>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</si>
  <si>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</si>
  <si>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</si>
  <si>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</si>
  <si>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</si>
  <si>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</si>
  <si>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</si>
  <si>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</si>
  <si>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</si>
  <si>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</si>
  <si>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</si>
  <si>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</si>
  <si>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</si>
  <si>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</si>
  <si>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</si>
  <si>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</si>
  <si>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</si>
  <si>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</si>
  <si>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</si>
  <si>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</si>
  <si>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</si>
  <si>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</si>
  <si>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</si>
  <si>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</si>
  <si>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</si>
  <si>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</si>
  <si>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</si>
  <si>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</si>
  <si>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</si>
  <si>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</si>
  <si>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</si>
  <si>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</si>
  <si>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</si>
  <si>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</si>
  <si>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</si>
  <si>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</si>
  <si>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</si>
  <si>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</si>
  <si>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</si>
  <si>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</si>
  <si>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</si>
  <si>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</si>
  <si>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</si>
  <si>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</si>
  <si>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</si>
  <si>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</si>
  <si>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</si>
  <si>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</si>
  <si>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</si>
  <si>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</si>
  <si>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</si>
  <si>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</si>
  <si>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</si>
  <si>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</si>
  <si>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</si>
  <si>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</si>
  <si>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</si>
  <si>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</si>
  <si>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</si>
  <si>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</si>
  <si>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</si>
  <si>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</si>
  <si>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</si>
  <si>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</si>
  <si>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</si>
  <si>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</si>
  <si>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</si>
  <si>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</si>
  <si>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</si>
  <si>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</si>
  <si>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</si>
  <si>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</si>
  <si>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</si>
  <si>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</si>
  <si>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</si>
  <si>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</si>
  <si>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</si>
  <si>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</si>
  <si>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</si>
  <si>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</si>
  <si>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</si>
  <si>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</si>
  <si>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</si>
  <si>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</si>
  <si>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</si>
  <si>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</si>
  <si>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</si>
  <si>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</si>
  <si>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</si>
  <si>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</si>
  <si>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</si>
  <si>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</si>
  <si>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</si>
  <si>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</si>
  <si>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</si>
  <si>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</si>
  <si>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</si>
  <si>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</si>
  <si>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</si>
  <si>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</si>
  <si>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</si>
  <si>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</si>
  <si>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</si>
  <si>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</si>
  <si>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</si>
  <si>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</si>
  <si>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</si>
  <si>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</si>
  <si>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</si>
  <si>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</si>
  <si>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</si>
  <si>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</si>
  <si>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</si>
  <si>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</si>
  <si>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</si>
  <si>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</si>
  <si>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</si>
  <si>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</si>
  <si>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</si>
  <si>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</si>
  <si>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</si>
  <si>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</si>
  <si>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</si>
  <si>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</si>
  <si>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</si>
  <si>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</si>
  <si>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</si>
  <si>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</si>
  <si>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</si>
  <si>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</si>
  <si>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</si>
  <si>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</si>
  <si>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</si>
  <si>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</si>
  <si>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</si>
  <si>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</si>
  <si>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</si>
  <si>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</si>
  <si>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</si>
  <si>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</si>
  <si>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</si>
  <si>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</si>
  <si>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</si>
  <si>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</si>
  <si>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</si>
  <si>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</si>
  <si>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</si>
  <si>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</si>
  <si>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</si>
  <si>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</si>
  <si>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</si>
  <si>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</si>
  <si>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</si>
  <si>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</si>
  <si>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</si>
  <si>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</si>
  <si>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</si>
  <si>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</si>
  <si>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</si>
  <si>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</si>
  <si>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</si>
  <si>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</si>
  <si>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</si>
  <si>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</si>
  <si>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</si>
  <si>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</si>
  <si>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</si>
  <si>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</si>
  <si>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</si>
  <si>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</si>
  <si>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</si>
  <si>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</si>
  <si>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</si>
  <si>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</si>
  <si>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</si>
  <si>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</si>
  <si>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</si>
  <si>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</si>
  <si>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</si>
  <si>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</si>
  <si>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</si>
  <si>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</si>
  <si>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</si>
  <si>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</si>
  <si>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</si>
  <si>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</si>
  <si>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</si>
  <si>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</si>
  <si>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</si>
  <si>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</si>
  <si>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</si>
  <si>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</si>
  <si>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</si>
  <si>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</si>
  <si>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</si>
  <si>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</si>
  <si>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</si>
  <si>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</si>
  <si>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</si>
  <si>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</si>
  <si>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</si>
  <si>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</si>
  <si>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</si>
  <si>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</si>
  <si>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</si>
  <si>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</si>
  <si>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</si>
  <si>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</si>
  <si>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</si>
  <si>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</si>
  <si>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</si>
  <si>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</si>
  <si>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</si>
  <si>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</si>
  <si>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</si>
  <si>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</si>
  <si>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</si>
  <si>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</si>
  <si>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</si>
  <si>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</si>
  <si>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</si>
  <si>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</si>
  <si>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</si>
  <si>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</si>
  <si>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</si>
  <si>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</si>
  <si>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</si>
  <si>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</si>
  <si>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</si>
  <si>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</si>
  <si>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</si>
  <si>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</si>
  <si>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</si>
  <si>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</si>
  <si>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</si>
  <si>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</si>
  <si>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</si>
  <si>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</si>
  <si>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</si>
  <si>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</si>
  <si>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</si>
  <si>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</si>
  <si>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</si>
  <si>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</si>
  <si>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</si>
  <si>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</si>
  <si>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</si>
  <si>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</si>
  <si>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</si>
  <si>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</si>
  <si>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</si>
  <si>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</si>
  <si>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</si>
  <si>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</si>
  <si>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</si>
  <si>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</si>
  <si>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</si>
  <si>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</si>
  <si>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</si>
  <si>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</si>
  <si>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</si>
  <si>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</si>
  <si>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</si>
  <si>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</si>
  <si>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</si>
  <si>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</si>
  <si>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</si>
  <si>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</si>
  <si>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</si>
  <si>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</si>
  <si>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</si>
  <si>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</si>
  <si>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</si>
  <si>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</si>
  <si>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</si>
  <si>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</si>
  <si>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</si>
  <si>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</si>
  <si>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</si>
  <si>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</si>
  <si>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</si>
  <si>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</si>
  <si>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</si>
  <si>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</si>
  <si>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</si>
  <si>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</si>
  <si>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</si>
  <si>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</si>
  <si>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</si>
  <si>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</si>
  <si>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</si>
  <si>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</si>
  <si>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</si>
  <si>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</si>
  <si>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</si>
  <si>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</si>
  <si>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</si>
  <si>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</si>
  <si>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</si>
  <si>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</si>
  <si>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</si>
  <si>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</si>
  <si>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</si>
  <si>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</si>
  <si>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</si>
  <si>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</si>
  <si>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</si>
  <si>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</si>
  <si>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</si>
  <si>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</si>
  <si>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</si>
  <si>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</si>
  <si>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</si>
  <si>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</si>
  <si>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</si>
  <si>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</si>
  <si>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</si>
  <si>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</si>
  <si>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</si>
  <si>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</si>
  <si>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</si>
  <si>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</si>
  <si>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</si>
  <si>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</si>
  <si>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</si>
  <si>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</si>
  <si>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</si>
  <si>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</si>
  <si>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</si>
  <si>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</si>
  <si>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</si>
  <si>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</si>
  <si>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</si>
  <si>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</si>
  <si>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</si>
  <si>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</si>
  <si>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</si>
  <si>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</si>
  <si>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</si>
  <si>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</si>
  <si>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</si>
  <si>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</si>
  <si>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</si>
  <si>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</si>
  <si>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</si>
  <si>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</si>
  <si>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</si>
  <si>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</si>
  <si>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</si>
  <si>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</si>
  <si>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</si>
  <si>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</si>
  <si>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</si>
  <si>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</si>
  <si>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</si>
  <si>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</si>
  <si>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</si>
  <si>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</si>
  <si>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</si>
  <si>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</si>
  <si>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</si>
  <si>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</si>
  <si>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</si>
  <si>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</si>
  <si>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</si>
  <si>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</si>
  <si>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</si>
  <si>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</si>
  <si>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</si>
  <si>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</si>
  <si>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</si>
  <si>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</si>
  <si>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</si>
  <si>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</si>
  <si>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</si>
  <si>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</si>
  <si>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</si>
  <si>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</si>
  <si>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</si>
  <si>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</si>
  <si>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</si>
  <si>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</si>
  <si>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</si>
  <si>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</si>
  <si>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</si>
  <si>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</si>
  <si>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</si>
  <si>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</si>
  <si>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</si>
  <si>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</si>
  <si>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</si>
  <si>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</si>
  <si>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</si>
  <si>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</si>
  <si>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</si>
  <si>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</si>
  <si>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</si>
  <si>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</si>
  <si>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</si>
  <si>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</si>
  <si>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</si>
  <si>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</si>
  <si>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</si>
  <si>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</si>
  <si>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</si>
  <si>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</si>
  <si>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</si>
  <si>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</si>
  <si>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</si>
  <si>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</si>
  <si>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</si>
  <si>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</si>
  <si>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</si>
  <si>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</si>
  <si>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</si>
  <si>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</si>
  <si>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</si>
  <si>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</si>
  <si>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</si>
  <si>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</si>
  <si>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</si>
  <si>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</si>
  <si>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</si>
  <si>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</si>
  <si>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</si>
  <si>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</si>
  <si>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</si>
  <si>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</si>
  <si>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</si>
  <si>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</si>
  <si>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</si>
  <si>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</si>
  <si>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</si>
  <si>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</si>
  <si>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</si>
  <si>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</si>
  <si>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</si>
  <si>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</si>
  <si>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</si>
  <si>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</si>
  <si>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</si>
  <si>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</si>
  <si>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</si>
  <si>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</si>
  <si>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</si>
  <si>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</si>
  <si>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</si>
  <si>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</si>
  <si>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</si>
  <si>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</si>
  <si>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</si>
  <si>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</si>
  <si>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</si>
  <si>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</si>
  <si>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</si>
  <si>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</si>
  <si>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</si>
  <si>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</si>
  <si>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</si>
  <si>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</si>
  <si>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</si>
  <si>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</si>
  <si>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</si>
  <si>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</si>
  <si>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</si>
  <si>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</si>
  <si>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</si>
  <si>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</si>
  <si>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</si>
  <si>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</si>
  <si>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</si>
  <si>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</si>
  <si>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</si>
  <si>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</si>
  <si>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</si>
  <si>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</si>
  <si>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</si>
  <si>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</si>
  <si>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</si>
  <si>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</si>
  <si>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</si>
  <si>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</si>
  <si>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</si>
  <si>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</si>
  <si>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</si>
  <si>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</si>
  <si>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</si>
  <si>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</si>
  <si>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</si>
  <si>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</si>
  <si>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</si>
  <si>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</si>
  <si>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</si>
  <si>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</si>
  <si>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</si>
  <si>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</si>
  <si>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</si>
  <si>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</si>
  <si>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</si>
  <si>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</si>
  <si>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</si>
  <si>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</si>
  <si>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</si>
  <si>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</si>
  <si>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</si>
  <si>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</si>
  <si>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</si>
  <si>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</si>
  <si>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</si>
  <si>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</si>
  <si>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</si>
  <si>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</si>
  <si>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</si>
  <si>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</si>
  <si>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</si>
  <si>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</si>
  <si>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</si>
  <si>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</si>
  <si>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</si>
  <si>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</si>
  <si>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</si>
  <si>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</si>
  <si>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</si>
  <si>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</si>
  <si>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</si>
  <si>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</si>
  <si>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</si>
  <si>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</si>
  <si>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</si>
  <si>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</si>
  <si>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</si>
  <si>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</si>
  <si>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</si>
  <si>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</si>
  <si>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</si>
  <si>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</si>
  <si>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</si>
  <si>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</si>
  <si>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</si>
  <si>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</si>
  <si>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</si>
  <si>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</si>
  <si>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</si>
  <si>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</si>
  <si>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</si>
  <si>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</si>
  <si>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</si>
  <si>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</si>
  <si>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</si>
  <si>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</si>
  <si>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</si>
  <si>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</si>
  <si>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</si>
  <si>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</si>
  <si>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</si>
  <si>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</si>
  <si>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</si>
  <si>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</si>
  <si>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</si>
  <si>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</si>
  <si>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</si>
  <si>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</si>
  <si>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</si>
  <si>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</si>
  <si>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</si>
  <si>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</si>
  <si>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</si>
  <si>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</si>
  <si>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</si>
  <si>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</si>
  <si>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</si>
  <si>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</si>
  <si>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</si>
  <si>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</si>
  <si>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</si>
  <si>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</si>
  <si>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</si>
  <si>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</si>
  <si>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</si>
  <si>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</si>
  <si>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</si>
  <si>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</si>
  <si>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</si>
  <si>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</si>
  <si>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</si>
  <si>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</si>
  <si>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</si>
  <si>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</si>
  <si>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</si>
  <si>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</si>
  <si>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</si>
  <si>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</si>
  <si>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</si>
  <si>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</si>
  <si>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</si>
  <si>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</si>
  <si>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</si>
  <si>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</si>
  <si>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</si>
  <si>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</si>
  <si>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</si>
  <si>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</si>
  <si>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</si>
  <si>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</si>
  <si>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</si>
  <si>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</si>
  <si>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</si>
  <si>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</si>
  <si>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</si>
  <si>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</si>
  <si>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</si>
  <si>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</si>
  <si>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</si>
  <si>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</si>
  <si>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</si>
  <si>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</si>
  <si>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</si>
  <si>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</si>
  <si>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</si>
  <si>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</si>
  <si>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</si>
  <si>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</si>
  <si>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</si>
  <si>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</si>
  <si>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</si>
  <si>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</si>
  <si>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</si>
  <si>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</si>
  <si>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</si>
  <si>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</si>
  <si>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</si>
  <si>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</si>
  <si>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</si>
  <si>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</si>
  <si>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</si>
  <si>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</si>
  <si>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</si>
  <si>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</si>
  <si>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</si>
  <si>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</si>
  <si>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</si>
  <si>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</si>
  <si>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</si>
  <si>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</si>
  <si>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</si>
  <si>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</si>
  <si>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</si>
  <si>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</si>
  <si>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</si>
  <si>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</si>
  <si>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</si>
  <si>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</si>
  <si>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</si>
  <si>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</si>
  <si>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</si>
  <si>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</si>
  <si>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</si>
  <si>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</si>
  <si>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</si>
  <si>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</si>
  <si>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</si>
  <si>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</si>
  <si>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</si>
  <si>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</si>
  <si>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</si>
  <si>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</si>
  <si>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</si>
  <si>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</si>
  <si>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</si>
  <si>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</si>
  <si>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</si>
  <si>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</si>
  <si>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</si>
  <si>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</si>
  <si>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</si>
  <si>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</si>
  <si>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</si>
  <si>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</si>
  <si>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</si>
  <si>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</si>
  <si>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</si>
  <si>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</si>
  <si>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</si>
  <si>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</si>
  <si>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</si>
  <si>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</si>
  <si>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</si>
  <si>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</si>
  <si>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</si>
  <si>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</si>
  <si>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</si>
  <si>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</si>
  <si>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</si>
  <si>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</si>
  <si>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</si>
  <si>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</si>
  <si>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</si>
  <si>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</si>
  <si>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</si>
  <si>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</si>
  <si>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</si>
  <si>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</si>
  <si>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</si>
  <si>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</si>
  <si>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</si>
  <si>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</si>
  <si>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</si>
  <si>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</si>
  <si>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</si>
  <si>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</si>
  <si>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</si>
  <si>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</si>
  <si>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</si>
  <si>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</si>
  <si>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</si>
  <si>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</si>
  <si>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</si>
  <si>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</si>
  <si>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</si>
  <si>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</si>
  <si>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</si>
  <si>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</si>
  <si>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</si>
  <si>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</si>
  <si>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</si>
  <si>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</si>
  <si>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</si>
  <si>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</si>
  <si>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</si>
  <si>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</si>
  <si>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</si>
  <si>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</si>
  <si>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</si>
  <si>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</si>
  <si>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</si>
  <si>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</si>
  <si>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</si>
  <si>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</si>
  <si>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</si>
  <si>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</si>
  <si>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</si>
  <si>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</si>
  <si>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</si>
  <si>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</si>
  <si>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</si>
  <si>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</si>
  <si>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</si>
  <si>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</si>
  <si>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</si>
  <si>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</si>
  <si>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</si>
  <si>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</si>
  <si>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</si>
  <si>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</si>
  <si>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</si>
  <si>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</si>
  <si>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</si>
  <si>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</si>
  <si>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</si>
  <si>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</si>
  <si>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</si>
  <si>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</si>
  <si>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</si>
  <si>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</si>
  <si>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</si>
  <si>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</si>
  <si>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</si>
  <si>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</si>
  <si>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</si>
  <si>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</si>
  <si>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</si>
  <si>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</si>
  <si>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</si>
  <si>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</si>
  <si>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</si>
  <si>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</si>
  <si>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</si>
  <si>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</si>
  <si>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</si>
  <si>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</si>
  <si>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</si>
  <si>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</si>
  <si>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</si>
  <si>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</si>
  <si>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</si>
  <si>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</si>
  <si>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</si>
  <si>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</si>
  <si>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</si>
  <si>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</si>
  <si>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</si>
  <si>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</si>
  <si>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</si>
  <si>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</si>
  <si>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</si>
  <si>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</si>
  <si>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</si>
  <si>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</si>
  <si>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</si>
  <si>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</si>
  <si>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</si>
  <si>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</si>
  <si>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</si>
  <si>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</si>
  <si>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</si>
  <si>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</si>
  <si>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</si>
  <si>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</si>
  <si>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</si>
  <si>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</si>
  <si>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</si>
  <si>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</si>
  <si>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</si>
  <si>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</si>
  <si>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</si>
  <si>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</si>
  <si>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</si>
  <si>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</si>
  <si>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</si>
  <si>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</si>
  <si>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</si>
  <si>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</si>
  <si>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</si>
  <si>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</si>
  <si>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</si>
  <si>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</si>
  <si>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</si>
  <si>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</si>
  <si>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</si>
  <si>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</si>
  <si>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</si>
  <si>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</si>
  <si>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</si>
  <si>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</si>
  <si>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</si>
  <si>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</si>
  <si>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</si>
  <si>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</si>
  <si>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</si>
  <si>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</si>
  <si>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</si>
  <si>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</si>
  <si>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</si>
  <si>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</si>
  <si>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</si>
  <si>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</si>
  <si>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</si>
  <si>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</si>
  <si>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</si>
  <si>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</si>
  <si>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</si>
  <si>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</si>
  <si>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</si>
  <si>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</si>
  <si>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</si>
  <si>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</si>
  <si>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</si>
  <si>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</si>
  <si>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</si>
  <si>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</si>
  <si>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</si>
  <si>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</si>
  <si>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</si>
  <si>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</si>
  <si>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</si>
  <si>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</si>
  <si>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</si>
  <si>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</si>
  <si>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</si>
  <si>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</si>
  <si>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</si>
  <si>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</si>
  <si>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</si>
  <si>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</si>
  <si>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</si>
  <si>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</si>
  <si>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</si>
  <si>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</si>
  <si>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</si>
  <si>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</si>
  <si>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</si>
  <si>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</si>
  <si>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</si>
  <si>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</si>
  <si>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</si>
  <si>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</si>
  <si>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</si>
  <si>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</si>
  <si>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</si>
  <si>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</si>
  <si>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</si>
  <si>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</si>
  <si>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</si>
  <si>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</si>
  <si>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</si>
  <si>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</si>
  <si>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</si>
  <si>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</si>
  <si>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</si>
  <si>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</si>
  <si>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</si>
  <si>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</si>
  <si>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</si>
  <si>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</si>
  <si>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</si>
  <si>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</si>
  <si>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</si>
  <si>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</si>
  <si>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</si>
  <si>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</si>
  <si>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</si>
  <si>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</si>
  <si>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</si>
  <si>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</si>
  <si>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</si>
  <si>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</si>
  <si>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</si>
  <si>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</si>
  <si>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</si>
  <si>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</si>
  <si>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</si>
  <si>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</si>
  <si>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</si>
  <si>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</si>
  <si>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</si>
  <si>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</si>
  <si>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</si>
  <si>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</si>
  <si>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</si>
  <si>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</si>
  <si>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</si>
  <si>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</si>
  <si>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</si>
  <si>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</si>
  <si>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</si>
  <si>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</si>
  <si>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</si>
  <si>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</si>
  <si>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</si>
  <si>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</si>
  <si>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</si>
  <si>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</si>
  <si>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</si>
  <si>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</si>
  <si>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</si>
  <si>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</si>
  <si>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</si>
  <si>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</si>
  <si>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</si>
  <si>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</si>
  <si>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</si>
  <si>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</si>
  <si>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</si>
  <si>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</si>
  <si>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</si>
  <si>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</si>
  <si>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</si>
  <si>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</si>
  <si>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</si>
  <si>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</si>
  <si>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</si>
  <si>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</si>
  <si>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</si>
  <si>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</si>
  <si>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</si>
  <si>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</si>
  <si>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</si>
  <si>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</si>
  <si>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</si>
  <si>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</si>
  <si>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</si>
  <si>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</si>
  <si>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</si>
  <si>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</si>
  <si>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</si>
  <si>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</si>
  <si>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</si>
  <si>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</si>
  <si>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</si>
  <si>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</si>
  <si>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</si>
  <si>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</si>
  <si>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</si>
  <si>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</si>
  <si>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</si>
  <si>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</si>
  <si>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</si>
  <si>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</si>
  <si>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</si>
  <si>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</si>
  <si>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</si>
  <si>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</si>
  <si>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</si>
  <si>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</si>
  <si>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</si>
  <si>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</si>
  <si>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</si>
  <si>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</si>
  <si>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</si>
  <si>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</si>
  <si>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</si>
  <si>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</si>
  <si>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</si>
  <si>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</si>
  <si>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</si>
  <si>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</si>
  <si>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</si>
  <si>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</si>
  <si>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</si>
  <si>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</si>
  <si>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</si>
  <si>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</si>
  <si>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</si>
  <si>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</si>
  <si>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</si>
  <si>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</si>
  <si>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</si>
  <si>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</si>
  <si>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</si>
  <si>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</si>
  <si>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</si>
  <si>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</si>
  <si>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</si>
  <si>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</si>
  <si>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</si>
  <si>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</si>
  <si>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</si>
  <si>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</si>
  <si>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</si>
  <si>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</si>
  <si>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</si>
  <si>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</si>
  <si>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</si>
  <si>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</si>
  <si>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</si>
  <si>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</si>
  <si>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</si>
  <si>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</si>
  <si>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</si>
  <si>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</si>
  <si>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</si>
  <si>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</si>
  <si>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</si>
  <si>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</si>
  <si>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</si>
  <si>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</si>
  <si>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</si>
  <si>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</si>
  <si>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</si>
  <si>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</si>
  <si>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</si>
  <si>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</si>
  <si>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</si>
  <si>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</si>
  <si>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</si>
  <si>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</si>
  <si>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</si>
  <si>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</si>
  <si>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</si>
  <si>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</si>
  <si>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</si>
  <si>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</si>
  <si>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</si>
  <si>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</si>
  <si>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</si>
  <si>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</si>
  <si>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</si>
  <si>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</si>
  <si>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</si>
  <si>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</si>
  <si>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</si>
  <si>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</si>
  <si>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</si>
  <si>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</si>
  <si>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</si>
  <si>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</si>
  <si>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</si>
  <si>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</si>
  <si>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</si>
  <si>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</si>
  <si>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</si>
  <si>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</si>
  <si>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</si>
  <si>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</si>
  <si>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</si>
  <si>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</si>
  <si>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</si>
  <si>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</si>
  <si>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</si>
  <si>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</si>
  <si>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</si>
  <si>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</si>
  <si>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</si>
  <si>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</si>
  <si>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</si>
  <si>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</si>
  <si>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</si>
  <si>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</si>
  <si>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</si>
  <si>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</si>
  <si>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</si>
  <si>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</si>
  <si>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</si>
  <si>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</si>
  <si>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</si>
  <si>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</si>
  <si>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</si>
  <si>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</si>
  <si>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</si>
  <si>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</si>
  <si>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</si>
  <si>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</si>
  <si>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</si>
  <si>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</si>
  <si>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</si>
  <si>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</si>
  <si>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</si>
  <si>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</si>
  <si>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</si>
  <si>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</si>
  <si>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</si>
  <si>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</si>
  <si>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</si>
  <si>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</si>
  <si>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</si>
  <si>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</si>
  <si>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</si>
  <si>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</si>
  <si>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</si>
  <si>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</si>
  <si>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</si>
  <si>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</si>
  <si>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</si>
  <si>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</si>
  <si>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</si>
  <si>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</si>
  <si>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</si>
  <si>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</si>
  <si>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</si>
  <si>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</si>
  <si>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</si>
  <si>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</si>
  <si>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</si>
  <si>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</si>
  <si>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</si>
  <si>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</si>
  <si>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</si>
  <si>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</si>
  <si>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</si>
  <si>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</si>
  <si>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</si>
  <si>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</si>
  <si>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</si>
  <si>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</si>
  <si>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</si>
  <si>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</si>
  <si>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</si>
  <si>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</si>
  <si>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</si>
  <si>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</si>
  <si>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</si>
  <si>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</si>
  <si>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</si>
  <si>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</si>
  <si>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</si>
  <si>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</si>
  <si>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</si>
  <si>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</si>
  <si>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</si>
  <si>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</si>
  <si>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</si>
  <si>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</si>
  <si>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</si>
  <si>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</si>
  <si>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</si>
  <si>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</si>
  <si>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</si>
  <si>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</si>
  <si>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</si>
  <si>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</si>
  <si>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</si>
  <si>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</si>
  <si>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</si>
  <si>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</si>
  <si>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</si>
  <si>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</si>
  <si>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</si>
  <si>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</si>
  <si>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</si>
  <si>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</si>
  <si>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</si>
  <si>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</si>
  <si>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</si>
  <si>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</si>
  <si>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</si>
  <si>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</si>
  <si>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</si>
  <si>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</si>
  <si>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</si>
  <si>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</si>
  <si>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</si>
  <si>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</si>
  <si>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</si>
  <si>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</si>
  <si>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</si>
  <si>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</si>
  <si>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</si>
  <si>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</si>
  <si>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</si>
  <si>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</si>
  <si>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</si>
  <si>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</si>
  <si>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</si>
  <si>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</si>
  <si>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</si>
  <si>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</si>
  <si>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</si>
  <si>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</si>
  <si>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</si>
  <si>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</si>
  <si>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</si>
  <si>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</si>
  <si>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</si>
  <si>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</si>
  <si>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</si>
  <si>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</si>
  <si>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</si>
  <si>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</si>
  <si>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</si>
  <si>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</si>
  <si>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</si>
  <si>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</si>
  <si>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</si>
  <si>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</si>
  <si>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</si>
  <si>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</si>
  <si>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</si>
  <si>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</si>
  <si>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</si>
  <si>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</si>
  <si>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</si>
  <si>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</si>
  <si>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</si>
  <si>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</si>
  <si>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</si>
  <si>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</si>
  <si>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</si>
  <si>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</si>
  <si>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</si>
  <si>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</si>
  <si>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</si>
  <si>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</si>
  <si>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</si>
  <si>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</si>
  <si>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</si>
  <si>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</si>
  <si>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</si>
  <si>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</si>
  <si>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</si>
  <si>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</si>
  <si>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</si>
  <si>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</si>
  <si>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</si>
  <si>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</si>
  <si>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</si>
  <si>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</si>
  <si>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</si>
  <si>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</si>
  <si>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</si>
  <si>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</si>
  <si>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</si>
  <si>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</si>
  <si>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</si>
  <si>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</si>
  <si>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</si>
  <si>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</si>
  <si>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</si>
  <si>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</si>
  <si>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</si>
  <si>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</si>
  <si>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</si>
  <si>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</si>
  <si>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</si>
  <si>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</si>
  <si>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</si>
  <si>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</si>
  <si>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</si>
  <si>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</si>
  <si>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</si>
  <si>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</si>
  <si>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</si>
  <si>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</si>
  <si>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</si>
  <si>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</si>
  <si>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</si>
  <si>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</si>
  <si>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</si>
  <si>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</si>
  <si>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</si>
  <si>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</si>
  <si>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</si>
  <si>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</si>
  <si>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</si>
  <si>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</si>
  <si>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</si>
  <si>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</si>
  <si>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</si>
  <si>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</si>
  <si>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</si>
  <si>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</si>
  <si>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</si>
  <si>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</si>
  <si>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</si>
  <si>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</si>
  <si>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</si>
  <si>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</si>
  <si>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</si>
  <si>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</si>
  <si>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</si>
  <si>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</si>
  <si>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</si>
  <si>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</si>
  <si>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</si>
  <si>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</si>
  <si>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</si>
  <si>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</si>
  <si>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</si>
  <si>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</si>
  <si>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</si>
  <si>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</si>
  <si>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</si>
  <si>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</si>
  <si>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</si>
  <si>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</si>
  <si>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</si>
  <si>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</si>
  <si>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</si>
  <si>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</si>
  <si>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</si>
  <si>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</si>
  <si>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</si>
  <si>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</si>
  <si>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</si>
  <si>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</si>
  <si>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</si>
  <si>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</si>
  <si>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</si>
  <si>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</si>
  <si>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</si>
  <si>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</si>
  <si>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</si>
  <si>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</si>
  <si>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</si>
  <si>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</si>
  <si>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</si>
  <si>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</si>
  <si>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</si>
  <si>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</si>
  <si>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</si>
  <si>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</si>
  <si>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</si>
  <si>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</si>
  <si>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</si>
  <si>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</si>
  <si>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</si>
  <si>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</si>
  <si>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</si>
  <si>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</si>
  <si>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</si>
  <si>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</si>
  <si>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</si>
  <si>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</si>
  <si>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</si>
  <si>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</si>
  <si>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</si>
  <si>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</si>
  <si>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</si>
  <si>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</si>
  <si>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</si>
  <si>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</si>
  <si>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</si>
  <si>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</si>
  <si>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</si>
  <si>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</si>
  <si>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</si>
  <si>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</si>
  <si>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</si>
  <si>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</si>
  <si>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</si>
  <si>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</si>
  <si>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</si>
  <si>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</si>
  <si>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</si>
  <si>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</si>
  <si>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</si>
  <si>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</si>
  <si>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</si>
  <si>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</si>
  <si>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</si>
  <si>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</si>
  <si>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</si>
  <si>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</si>
  <si>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</si>
  <si>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</si>
  <si>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</si>
  <si>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</si>
  <si>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</si>
  <si>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</si>
  <si>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</si>
  <si>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</si>
  <si>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</si>
  <si>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</si>
  <si>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</si>
  <si>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</si>
  <si>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</si>
  <si>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</si>
  <si>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</si>
  <si>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</si>
  <si>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</si>
  <si>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</si>
  <si>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</si>
  <si>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</si>
  <si>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</si>
  <si>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</si>
  <si>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</si>
  <si>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</si>
  <si>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</si>
  <si>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</si>
  <si>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</si>
  <si>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</si>
  <si>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</si>
  <si>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</si>
  <si>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</si>
  <si>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</si>
  <si>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</si>
  <si>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</si>
  <si>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</si>
  <si>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</si>
  <si>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</si>
  <si>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</si>
  <si>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</si>
  <si>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</si>
  <si>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</si>
  <si>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</si>
  <si>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</si>
  <si>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</si>
  <si>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</si>
  <si>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</si>
  <si>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</si>
  <si>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</si>
  <si>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</si>
  <si>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</si>
  <si>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</si>
  <si>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</si>
  <si>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</si>
  <si>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</si>
  <si>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</si>
  <si>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</si>
  <si>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</si>
  <si>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</si>
  <si>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</si>
  <si>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</si>
  <si>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</si>
  <si>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</si>
  <si>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</si>
  <si>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</si>
  <si>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</si>
  <si>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</si>
  <si>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</si>
  <si>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</si>
  <si>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</si>
  <si>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</si>
  <si>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</si>
  <si>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</si>
  <si>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</si>
  <si>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</si>
  <si>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</si>
  <si>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</si>
  <si>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</si>
  <si>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</si>
  <si>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</si>
  <si>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</si>
  <si>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</si>
  <si>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</si>
  <si>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</si>
  <si>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</si>
  <si>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</si>
  <si>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</si>
  <si>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</si>
  <si>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</si>
  <si>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</si>
  <si>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</si>
  <si>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</si>
  <si>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</si>
  <si>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</si>
  <si>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</si>
  <si>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</si>
  <si>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</si>
  <si>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</si>
  <si>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</si>
  <si>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</si>
  <si>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</si>
  <si>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</si>
  <si>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</si>
  <si>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</si>
  <si>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</si>
  <si>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</si>
  <si>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</si>
  <si>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</si>
  <si>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</si>
  <si>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</si>
  <si>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</si>
  <si>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</si>
  <si>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</si>
  <si>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</si>
  <si>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</si>
  <si>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</si>
  <si>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</si>
  <si>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</si>
  <si>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</si>
  <si>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</si>
  <si>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</si>
  <si>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</si>
  <si>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</si>
  <si>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</si>
  <si>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</si>
  <si>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</si>
  <si>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</si>
  <si>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</si>
  <si>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</si>
  <si>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</si>
  <si>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</si>
  <si>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</si>
  <si>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</si>
  <si>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</si>
  <si>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</si>
  <si>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</si>
  <si>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</si>
  <si>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</si>
  <si>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</si>
  <si>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</si>
  <si>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</si>
  <si>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</si>
  <si>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</si>
  <si>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</si>
  <si>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</si>
  <si>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</si>
  <si>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</si>
  <si>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</si>
  <si>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</si>
  <si>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</si>
  <si>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</si>
  <si>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</si>
  <si>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</si>
  <si>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</si>
  <si>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</si>
  <si>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</si>
  <si>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</si>
  <si>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</si>
  <si>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</si>
  <si>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</si>
  <si>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</si>
  <si>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</si>
  <si>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</si>
  <si>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</si>
  <si>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</si>
  <si>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</si>
  <si>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</si>
  <si>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</si>
  <si>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</si>
  <si>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</si>
  <si>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</si>
  <si>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</si>
  <si>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</si>
  <si>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</si>
  <si>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</si>
  <si>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</si>
  <si>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</si>
  <si>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</si>
  <si>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</si>
  <si>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</si>
  <si>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</si>
  <si>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</si>
  <si>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</si>
  <si>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</si>
  <si>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</si>
  <si>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</si>
  <si>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</si>
  <si>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</si>
  <si>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</si>
  <si>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</si>
  <si>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</si>
  <si>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</si>
  <si>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</si>
  <si>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</si>
  <si>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</si>
  <si>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</si>
  <si>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</si>
  <si>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</si>
  <si>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</si>
  <si>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</si>
  <si>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</si>
  <si>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</si>
  <si>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</si>
  <si>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</si>
  <si>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</si>
  <si>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</si>
  <si>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</si>
  <si>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</si>
  <si>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</si>
  <si>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</si>
  <si>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</si>
  <si>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</si>
  <si>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</si>
  <si>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</si>
  <si>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</si>
  <si>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</si>
  <si>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</si>
  <si>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</si>
  <si>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</si>
  <si>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</si>
  <si>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</si>
  <si>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</si>
  <si>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</si>
  <si>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</si>
  <si>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</si>
  <si>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</si>
  <si>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</si>
  <si>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</si>
  <si>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</si>
  <si>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</si>
  <si>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</si>
  <si>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</si>
  <si>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</si>
  <si>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</si>
  <si>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</si>
  <si>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</si>
  <si>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</si>
  <si>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</si>
  <si>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</si>
  <si>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</si>
  <si>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</si>
  <si>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</si>
  <si>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</si>
  <si>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</si>
  <si>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</si>
  <si>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</si>
  <si>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</si>
  <si>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</si>
  <si>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</si>
  <si>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</si>
  <si>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</si>
  <si>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</si>
  <si>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</si>
  <si>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</si>
  <si>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</si>
  <si>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</si>
  <si>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</si>
  <si>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</si>
  <si>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</si>
  <si>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</si>
  <si>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</si>
  <si>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</si>
  <si>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</si>
  <si>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</si>
  <si>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</si>
  <si>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</si>
  <si>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</si>
  <si>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</si>
  <si>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</si>
  <si>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</si>
  <si>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</si>
  <si>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</si>
  <si>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</si>
  <si>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</si>
  <si>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</si>
  <si>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</si>
  <si>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</si>
  <si>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</si>
  <si>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</si>
  <si>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</si>
  <si>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</si>
  <si>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</si>
  <si>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</si>
  <si>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</si>
  <si>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</si>
  <si>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</si>
  <si>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</si>
  <si>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</si>
  <si>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</si>
  <si>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</si>
  <si>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</si>
  <si>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</si>
  <si>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</si>
  <si>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</si>
  <si>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</si>
  <si>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</si>
  <si>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</si>
  <si>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</si>
  <si>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</si>
  <si>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</si>
  <si>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</si>
  <si>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</si>
  <si>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</si>
  <si>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</si>
  <si>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</si>
  <si>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</si>
  <si>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</si>
  <si>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</si>
  <si>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</si>
  <si>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</si>
  <si>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</si>
  <si>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</si>
  <si>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</si>
  <si>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</si>
  <si>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</si>
  <si>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</si>
  <si>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</si>
  <si>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</si>
  <si>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</si>
  <si>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</si>
  <si>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</si>
  <si>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</si>
  <si>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</si>
  <si>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</si>
  <si>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</si>
  <si>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</si>
  <si>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</si>
  <si>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</si>
  <si>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</si>
  <si>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</si>
  <si>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</si>
  <si>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</si>
  <si>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</si>
  <si>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</si>
  <si>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</si>
  <si>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</si>
  <si>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</si>
  <si>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</si>
  <si>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</si>
  <si>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</si>
  <si>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</si>
  <si>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</si>
  <si>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</si>
  <si>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</si>
  <si>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</si>
  <si>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</si>
  <si>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</si>
  <si>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</si>
  <si>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</si>
  <si>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</si>
  <si>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</si>
  <si>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</si>
  <si>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</si>
  <si>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</si>
  <si>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</si>
  <si>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</si>
  <si>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</si>
  <si>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</si>
  <si>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</si>
  <si>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</si>
  <si>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</si>
  <si>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</si>
  <si>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</si>
  <si>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</si>
  <si>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</si>
  <si>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</si>
  <si>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</si>
  <si>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</si>
  <si>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</si>
  <si>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</si>
  <si>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</si>
  <si>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</si>
  <si>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</si>
  <si>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</si>
  <si>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</si>
  <si>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</si>
  <si>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</si>
  <si>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</si>
  <si>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</si>
  <si>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</si>
  <si>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</si>
  <si>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</si>
  <si>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</si>
  <si>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</si>
  <si>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</si>
  <si>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</si>
  <si>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</si>
  <si>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</si>
  <si>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</si>
  <si>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</si>
  <si>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</si>
  <si>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</si>
  <si>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</si>
  <si>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</si>
  <si>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</si>
  <si>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</si>
  <si>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</si>
  <si>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</si>
  <si>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</si>
  <si>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</si>
  <si>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</si>
  <si>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</si>
  <si>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</si>
  <si>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</si>
  <si>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</si>
  <si>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</si>
  <si>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</si>
  <si>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</si>
  <si>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</si>
  <si>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</si>
  <si>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</si>
  <si>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</si>
  <si>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</si>
  <si>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</si>
  <si>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</si>
  <si>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</si>
  <si>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</si>
  <si>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</si>
  <si>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</si>
  <si>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</si>
  <si>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</si>
  <si>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</si>
  <si>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</si>
  <si>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</si>
  <si>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</si>
  <si>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</si>
  <si>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</si>
  <si>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</si>
  <si>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</si>
  <si>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</si>
  <si>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</si>
  <si>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</si>
  <si>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</si>
  <si>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</si>
  <si>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</si>
  <si>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</si>
  <si>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</si>
  <si>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</si>
  <si>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</si>
  <si>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</si>
  <si>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</si>
  <si>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</si>
  <si>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</si>
  <si>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</si>
  <si>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</si>
  <si>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</si>
  <si>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</si>
  <si>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</si>
  <si>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</si>
  <si>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</si>
  <si>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</si>
  <si>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</si>
  <si>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</si>
  <si>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</si>
  <si>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</si>
  <si>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</si>
  <si>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</si>
  <si>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</si>
  <si>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</si>
  <si>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</si>
  <si>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</si>
  <si>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</si>
  <si>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</si>
  <si>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</si>
  <si>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</si>
  <si>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</si>
  <si>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</si>
  <si>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</si>
  <si>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</si>
  <si>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</si>
  <si>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</si>
  <si>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</si>
  <si>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</si>
  <si>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</si>
  <si>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</si>
  <si>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</si>
  <si>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</si>
  <si>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</si>
  <si>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</si>
  <si>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</si>
  <si>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</si>
  <si>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</si>
  <si>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</si>
  <si>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</si>
  <si>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</si>
  <si>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</si>
  <si>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</si>
  <si>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</si>
  <si>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</si>
  <si>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</si>
  <si>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</si>
  <si>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</si>
  <si>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</si>
  <si>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</si>
  <si>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</si>
  <si>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</si>
  <si>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</si>
  <si>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</si>
  <si>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</si>
  <si>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</si>
  <si>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</si>
  <si>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</si>
  <si>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</si>
  <si>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</si>
  <si>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</si>
  <si>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</si>
  <si>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</si>
  <si>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</si>
  <si>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</si>
  <si>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</si>
  <si>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</si>
  <si>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</si>
  <si>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</si>
  <si>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</si>
  <si>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</si>
  <si>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</si>
  <si>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</si>
  <si>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</si>
  <si>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</si>
  <si>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</si>
  <si>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</si>
  <si>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</si>
  <si>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</si>
  <si>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</si>
  <si>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</si>
  <si>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</si>
  <si>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</si>
  <si>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</si>
  <si>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</si>
  <si>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</si>
  <si>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</si>
  <si>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</si>
  <si>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</si>
  <si>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</si>
  <si>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</si>
  <si>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</si>
  <si>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</si>
  <si>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</si>
  <si>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</si>
  <si>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</si>
  <si>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</si>
  <si>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</si>
  <si>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</si>
  <si>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</si>
  <si>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</si>
  <si>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</si>
  <si>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</si>
  <si>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</si>
  <si>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</si>
  <si>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</si>
  <si>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</si>
  <si>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</si>
  <si>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</si>
  <si>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</si>
  <si>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</si>
  <si>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</si>
  <si>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</si>
  <si>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</si>
  <si>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</si>
  <si>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</si>
  <si>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</si>
  <si>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</si>
  <si>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</si>
  <si>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</si>
  <si>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</si>
  <si>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</si>
  <si>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</si>
  <si>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</si>
  <si>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</si>
  <si>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</si>
  <si>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</si>
  <si>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</si>
  <si>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</si>
  <si>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</si>
  <si>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</si>
  <si>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</si>
  <si>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</si>
  <si>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</si>
  <si>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</si>
  <si>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</si>
  <si>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</si>
  <si>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</si>
  <si>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</si>
  <si>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</si>
  <si>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</si>
  <si>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</si>
  <si>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</si>
  <si>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</si>
  <si>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</si>
  <si>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</si>
  <si>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</si>
  <si>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</si>
  <si>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</si>
  <si>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</si>
  <si>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</si>
  <si>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</si>
  <si>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</si>
  <si>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</si>
  <si>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</si>
  <si>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</si>
  <si>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</si>
  <si>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</si>
  <si>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</si>
  <si>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</si>
  <si>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</si>
  <si>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</si>
  <si>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</si>
  <si>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</si>
  <si>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</si>
  <si>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</si>
  <si>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</si>
  <si>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</si>
  <si>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</si>
  <si>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</si>
  <si>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</si>
  <si>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</si>
  <si>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</si>
  <si>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</si>
  <si>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</si>
  <si>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</si>
  <si>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</si>
  <si>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</si>
  <si>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</si>
  <si>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</si>
  <si>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</si>
  <si>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</si>
  <si>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</si>
  <si>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</si>
  <si>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</si>
  <si>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</si>
  <si>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</si>
  <si>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</si>
  <si>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</si>
  <si>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</si>
  <si>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</si>
  <si>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</si>
  <si>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</si>
  <si>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</si>
  <si>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</si>
  <si>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</si>
  <si>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</si>
  <si>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</si>
  <si>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</si>
  <si>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</si>
  <si>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</si>
  <si>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</si>
  <si>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</si>
  <si>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</si>
  <si>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</si>
  <si>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</si>
  <si>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</si>
  <si>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</si>
  <si>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</si>
  <si>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</si>
  <si>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</si>
  <si>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</si>
  <si>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</si>
  <si>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</si>
  <si>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</si>
  <si>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</si>
  <si>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</si>
  <si>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</si>
  <si>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</si>
  <si>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</si>
  <si>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</si>
  <si>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</si>
  <si>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</si>
  <si>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</si>
  <si>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</si>
  <si>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</si>
  <si>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</si>
  <si>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</si>
  <si>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</si>
  <si>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</si>
  <si>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</si>
  <si>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</si>
  <si>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</si>
  <si>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</si>
  <si>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</si>
  <si>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</si>
  <si>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</si>
  <si>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</si>
  <si>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</si>
  <si>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</si>
  <si>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</si>
  <si>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</si>
  <si>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</si>
  <si>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</si>
  <si>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</si>
  <si>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</si>
  <si>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</si>
  <si>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</si>
  <si>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</si>
  <si>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</si>
  <si>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</si>
  <si>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</si>
  <si>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</si>
  <si>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</si>
  <si>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</si>
  <si>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</si>
  <si>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</si>
  <si>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</si>
  <si>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</si>
  <si>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</si>
  <si>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</si>
  <si>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</si>
  <si>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</si>
  <si>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</si>
  <si>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</si>
  <si>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</si>
  <si>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</si>
  <si>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</si>
  <si>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</si>
  <si>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</si>
  <si>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</si>
  <si>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</si>
  <si>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</si>
  <si>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</si>
  <si>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</si>
  <si>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</si>
  <si>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</si>
  <si>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</si>
  <si>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</si>
  <si>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</si>
  <si>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</si>
  <si>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</si>
  <si>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</si>
  <si>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</si>
  <si>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</si>
  <si>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</si>
  <si>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</si>
  <si>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</si>
  <si>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</si>
  <si>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</si>
  <si>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</si>
  <si>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</si>
  <si>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</si>
  <si>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</si>
  <si>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</si>
  <si>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</si>
  <si>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</si>
  <si>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</si>
  <si>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</si>
  <si>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</si>
  <si>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</si>
  <si>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</si>
  <si>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</si>
  <si>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</si>
  <si>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</si>
  <si>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</si>
  <si>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</si>
  <si>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</si>
  <si>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</si>
  <si>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</si>
  <si>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</si>
  <si>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</si>
  <si>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</si>
  <si>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</si>
  <si>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</si>
  <si>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</si>
  <si>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</si>
  <si>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</si>
  <si>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</si>
  <si>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</si>
  <si>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</si>
  <si>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</si>
  <si>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</si>
  <si>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</si>
  <si>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</si>
  <si>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</si>
  <si>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</si>
  <si>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</si>
  <si>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</si>
  <si>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</si>
  <si>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</si>
  <si>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</si>
  <si>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</si>
  <si>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</si>
  <si>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</si>
  <si>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</si>
  <si>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</si>
  <si>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</si>
  <si>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</si>
  <si>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</si>
  <si>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</si>
  <si>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</si>
  <si>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</si>
  <si>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</si>
  <si>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</si>
  <si>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</si>
  <si>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</si>
  <si>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</si>
  <si>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</si>
  <si>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</si>
  <si>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</si>
  <si>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</si>
  <si>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</si>
  <si>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</si>
  <si>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</si>
  <si>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</si>
  <si>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</si>
  <si>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</si>
  <si>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</si>
  <si>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</si>
  <si>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</si>
  <si>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</si>
  <si>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</si>
  <si>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</si>
  <si>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</si>
  <si>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</si>
  <si>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</si>
  <si>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</si>
  <si>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</si>
  <si>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</si>
  <si>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</si>
  <si>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</si>
  <si>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</si>
  <si>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</si>
  <si>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</si>
  <si>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</si>
  <si>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</si>
  <si>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</si>
  <si>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</si>
  <si>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</si>
  <si>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</si>
  <si>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</si>
  <si>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</si>
  <si>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</si>
  <si>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</si>
  <si>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</si>
  <si>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</si>
  <si>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</si>
  <si>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</si>
  <si>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</si>
  <si>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</si>
  <si>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</si>
  <si>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</si>
  <si>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</si>
  <si>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</si>
  <si>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</si>
  <si>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</si>
  <si>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</si>
  <si>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</si>
  <si>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</si>
  <si>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</si>
  <si>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</si>
  <si>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</si>
  <si>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</si>
  <si>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</si>
  <si>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</si>
  <si>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</si>
  <si>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</si>
  <si>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</si>
  <si>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</si>
  <si>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</si>
  <si>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</si>
  <si>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</si>
  <si>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</si>
  <si>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</si>
  <si>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</si>
  <si>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</si>
  <si>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</si>
  <si>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</si>
  <si>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</si>
  <si>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</si>
  <si>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</si>
  <si>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</si>
  <si>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</si>
  <si>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</si>
  <si>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</si>
  <si>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</si>
  <si>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</si>
  <si>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</si>
  <si>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</si>
  <si>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</si>
  <si>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</si>
  <si>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</si>
  <si>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</si>
  <si>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</si>
  <si>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</si>
  <si>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</si>
  <si>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</si>
  <si>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</si>
  <si>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</si>
  <si>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</si>
  <si>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</si>
  <si>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</si>
  <si>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</si>
  <si>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</si>
  <si>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</si>
  <si>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</si>
  <si>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</si>
  <si>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</si>
  <si>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</si>
  <si>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</si>
  <si>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</si>
  <si>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</si>
  <si>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</si>
  <si>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</si>
  <si>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</si>
  <si>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</si>
  <si>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</si>
  <si>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</si>
  <si>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</si>
  <si>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</si>
  <si>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</si>
  <si>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</si>
  <si>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</si>
  <si>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</si>
  <si>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</si>
  <si>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</si>
  <si>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</si>
  <si>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</si>
  <si>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</si>
  <si>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</si>
  <si>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</si>
  <si>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</si>
  <si>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</si>
  <si>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</si>
  <si>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</si>
  <si>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</si>
  <si>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</si>
  <si>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</si>
  <si>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</si>
  <si>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</si>
  <si>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</si>
  <si>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</si>
  <si>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</si>
  <si>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</si>
  <si>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</si>
  <si>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</si>
  <si>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</si>
  <si>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</si>
  <si>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</si>
  <si>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</si>
  <si>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</si>
  <si>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</si>
  <si>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</si>
  <si>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</si>
  <si>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</si>
  <si>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</si>
  <si>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</si>
  <si>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</si>
  <si>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</si>
  <si>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</si>
  <si>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</si>
  <si>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</si>
  <si>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</si>
  <si>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</si>
  <si>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</si>
  <si>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</si>
  <si>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</si>
  <si>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</si>
  <si>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</si>
  <si>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</si>
  <si>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</si>
  <si>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</si>
  <si>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</si>
  <si>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</si>
  <si>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</si>
  <si>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</si>
  <si>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</si>
  <si>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</si>
  <si>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</si>
  <si>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</si>
  <si>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</si>
  <si>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</si>
  <si>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</si>
  <si>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</si>
  <si>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</si>
  <si>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</si>
  <si>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</si>
  <si>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</si>
  <si>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</si>
  <si>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</si>
  <si>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</si>
  <si>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</si>
  <si>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</si>
  <si>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</si>
  <si>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</si>
  <si>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</si>
  <si>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</si>
  <si>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</si>
  <si>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</si>
  <si>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</si>
  <si>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</si>
  <si>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</si>
  <si>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</si>
  <si>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</si>
  <si>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</si>
  <si>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</si>
  <si>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</si>
  <si>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</si>
  <si>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</si>
  <si>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</si>
  <si>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</si>
  <si>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</si>
  <si>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</si>
  <si>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</si>
  <si>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</si>
  <si>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</si>
  <si>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</si>
  <si>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</si>
  <si>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</si>
  <si>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</si>
  <si>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</si>
  <si>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</si>
  <si>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</si>
  <si>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</si>
  <si>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</si>
  <si>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</si>
  <si>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</si>
  <si>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</si>
  <si>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</si>
  <si>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</si>
  <si>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</si>
  <si>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</si>
  <si>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</si>
  <si>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</si>
  <si>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</si>
  <si>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</si>
  <si>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</si>
  <si>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</si>
  <si>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</si>
  <si>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</si>
  <si>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</si>
  <si>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</si>
  <si>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</si>
  <si>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</si>
  <si>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</si>
  <si>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</si>
  <si>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</si>
  <si>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</si>
  <si>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</si>
  <si>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</si>
  <si>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</si>
  <si>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</si>
  <si>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</si>
  <si>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</si>
  <si>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</si>
  <si>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</si>
  <si>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</si>
  <si>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</si>
  <si>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</si>
  <si>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</si>
  <si>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</si>
  <si>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</si>
  <si>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</si>
  <si>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</si>
  <si>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</si>
  <si>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</si>
  <si>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</si>
  <si>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</si>
  <si>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</si>
  <si>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</si>
  <si>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</si>
  <si>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</si>
  <si>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</si>
  <si>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</si>
  <si>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</si>
  <si>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</si>
  <si>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</si>
  <si>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</si>
  <si>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</si>
  <si>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</si>
  <si>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</si>
  <si>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</si>
  <si>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</si>
  <si>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</si>
  <si>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</si>
  <si>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</si>
  <si>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</si>
  <si>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</si>
  <si>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</si>
  <si>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</si>
  <si>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</si>
  <si>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</si>
  <si>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</si>
  <si>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</si>
  <si>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</si>
  <si>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</si>
  <si>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</si>
  <si>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</si>
  <si>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</si>
  <si>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</si>
  <si>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</si>
  <si>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</si>
  <si>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</si>
  <si>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</si>
  <si>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</si>
  <si>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</si>
  <si>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</si>
  <si>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</si>
  <si>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</si>
  <si>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</si>
  <si>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</si>
  <si>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</si>
  <si>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</si>
  <si>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</si>
  <si>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</si>
  <si>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</si>
  <si>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</si>
  <si>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</si>
  <si>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</si>
  <si>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</si>
  <si>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</si>
  <si>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</si>
  <si>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</si>
  <si>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</si>
  <si>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</si>
  <si>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</si>
  <si>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</si>
  <si>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</si>
  <si>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</si>
  <si>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</si>
  <si>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</si>
  <si>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</si>
  <si>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</si>
  <si>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</si>
  <si>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</si>
  <si>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</si>
  <si>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</si>
  <si>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</si>
  <si>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</si>
  <si>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</si>
  <si>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</si>
  <si>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</si>
  <si>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</si>
  <si>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</si>
  <si>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</si>
  <si>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</si>
  <si>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</si>
  <si>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</si>
  <si>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</si>
  <si>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</si>
  <si>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</si>
  <si>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</si>
  <si>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</si>
  <si>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</si>
  <si>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</si>
  <si>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</si>
  <si>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</si>
  <si>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</si>
  <si>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</si>
  <si>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</si>
  <si>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</si>
  <si>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</si>
  <si>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</si>
  <si>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</si>
  <si>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</si>
  <si>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</si>
  <si>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</si>
  <si>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</si>
  <si>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</si>
  <si>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</si>
  <si>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</si>
  <si>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</si>
  <si>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</si>
  <si>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</si>
  <si>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</si>
  <si>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</si>
  <si>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</si>
  <si>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</si>
  <si>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</si>
  <si>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</si>
  <si>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</si>
  <si>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</si>
  <si>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</si>
  <si>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</si>
  <si>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</si>
  <si>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</si>
  <si>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</si>
  <si>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</si>
  <si>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</si>
  <si>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</si>
  <si>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</si>
  <si>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</si>
  <si>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</si>
  <si>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</si>
  <si>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</si>
  <si>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</si>
  <si>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</si>
  <si>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</si>
  <si>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</si>
  <si>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</si>
  <si>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</si>
  <si>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</si>
  <si>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</si>
  <si>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</si>
  <si>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</si>
  <si>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</si>
  <si>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</si>
  <si>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</si>
  <si>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</si>
  <si>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</si>
  <si>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</si>
  <si>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</si>
  <si>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</si>
  <si>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</si>
  <si>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</si>
  <si>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</si>
  <si>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</si>
  <si>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</si>
  <si>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</si>
  <si>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</si>
  <si>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</si>
  <si>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</si>
  <si>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</si>
  <si>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</si>
  <si>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</si>
  <si>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</si>
  <si>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</si>
  <si>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</si>
  <si>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</si>
  <si>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</si>
  <si>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</si>
  <si>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</si>
  <si>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</si>
  <si>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</si>
  <si>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</si>
  <si>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</si>
  <si>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</si>
  <si>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</si>
  <si>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</si>
  <si>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</si>
  <si>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</si>
  <si>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</si>
  <si>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</si>
  <si>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</si>
  <si>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</si>
  <si>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</si>
  <si>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</si>
  <si>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</si>
  <si>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</si>
  <si>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</si>
  <si>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</si>
  <si>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</si>
  <si>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</si>
  <si>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</si>
  <si>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</si>
  <si>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</si>
  <si>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</si>
  <si>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</si>
  <si>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</si>
  <si>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</si>
  <si>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</si>
  <si>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</si>
  <si>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</si>
  <si>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</si>
  <si>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</si>
  <si>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</si>
  <si>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</si>
  <si>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</si>
  <si>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</si>
  <si>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</si>
  <si>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</si>
  <si>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</si>
  <si>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</si>
  <si>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</si>
  <si>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</si>
  <si>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</si>
  <si>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</si>
  <si>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</si>
  <si>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</si>
  <si>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</si>
  <si>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</si>
  <si>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</si>
  <si>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</si>
  <si>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</si>
  <si>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</si>
  <si>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</si>
  <si>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</si>
  <si>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</si>
  <si>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</si>
  <si>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</si>
  <si>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</si>
  <si>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</si>
  <si>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</si>
  <si>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</si>
  <si>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</si>
  <si>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</si>
  <si>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</si>
  <si>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</si>
  <si>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</si>
  <si>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</si>
  <si>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</si>
  <si>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</si>
  <si>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</si>
  <si>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</si>
  <si>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</si>
  <si>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</si>
  <si>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</si>
  <si>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</si>
  <si>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</si>
  <si>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</si>
  <si>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</si>
  <si>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</si>
  <si>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</si>
  <si>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</si>
  <si>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</si>
  <si>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</si>
  <si>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</si>
  <si>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</si>
  <si>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</si>
  <si>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</si>
  <si>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</si>
  <si>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</si>
  <si>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</si>
  <si>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</si>
  <si>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</si>
  <si>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</si>
  <si>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</si>
  <si>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</si>
  <si>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</si>
  <si>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</si>
  <si>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</si>
  <si>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</si>
  <si>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</si>
  <si>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</si>
  <si>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</si>
  <si>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</si>
  <si>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</si>
  <si>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</si>
  <si>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</si>
  <si>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</si>
  <si>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</si>
  <si>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</si>
  <si>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</si>
  <si>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</si>
  <si>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</si>
  <si>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</si>
  <si>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</si>
  <si>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</si>
  <si>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</si>
  <si>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</si>
  <si>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</si>
  <si>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</si>
  <si>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</si>
  <si>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</si>
  <si>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</si>
  <si>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</si>
  <si>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</si>
  <si>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</si>
  <si>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</si>
  <si>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</si>
  <si>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</si>
  <si>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</si>
  <si>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</si>
  <si>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</si>
  <si>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</si>
  <si>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</si>
  <si>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</si>
  <si>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</si>
  <si>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</si>
  <si>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</si>
  <si>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</si>
  <si>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</si>
  <si>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</si>
  <si>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</si>
  <si>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</si>
  <si>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</si>
  <si>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</si>
  <si>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</si>
  <si>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</si>
  <si>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</si>
  <si>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</si>
  <si>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</si>
  <si>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</si>
  <si>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</si>
  <si>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</si>
  <si>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</si>
  <si>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</si>
  <si>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</si>
  <si>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</si>
  <si>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</si>
  <si>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</si>
  <si>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</si>
  <si>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</si>
  <si>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</si>
  <si>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</si>
  <si>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</si>
  <si>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</si>
  <si>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</si>
  <si>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</si>
  <si>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</si>
  <si>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</si>
  <si>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</si>
  <si>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</si>
  <si>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</si>
  <si>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</si>
  <si>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</si>
  <si>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</si>
  <si>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</si>
  <si>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</si>
  <si>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</si>
  <si>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</si>
  <si>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</si>
  <si>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</si>
  <si>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</si>
  <si>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</si>
  <si>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</si>
  <si>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</si>
  <si>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</si>
  <si>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</si>
  <si>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</si>
  <si>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</si>
  <si>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</si>
  <si>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</si>
  <si>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</si>
  <si>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</si>
  <si>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</si>
  <si>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</si>
  <si>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</si>
  <si>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</si>
  <si>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</si>
  <si>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</si>
  <si>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</si>
  <si>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</si>
  <si>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</si>
  <si>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</si>
  <si>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</si>
  <si>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</si>
  <si>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</si>
  <si>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</si>
  <si>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</si>
  <si>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</si>
  <si>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</si>
  <si>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</si>
  <si>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</si>
  <si>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</si>
  <si>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</si>
  <si>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</si>
  <si>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</si>
  <si>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</si>
  <si>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</si>
  <si>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</si>
  <si>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</si>
  <si>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</si>
  <si>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</si>
  <si>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</si>
  <si>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</si>
  <si>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</si>
  <si>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</si>
  <si>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</si>
  <si>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</si>
  <si>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</si>
  <si>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</si>
  <si>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</si>
  <si>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</si>
  <si>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</si>
  <si>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</si>
  <si>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</si>
  <si>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</si>
  <si>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</si>
  <si>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</si>
  <si>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</si>
  <si>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</si>
  <si>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</si>
  <si>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</si>
  <si>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</si>
  <si>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</si>
  <si>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</si>
  <si>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</si>
  <si>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</si>
  <si>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</si>
  <si>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</si>
  <si>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</si>
  <si>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</si>
  <si>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</si>
  <si>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</si>
  <si>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</si>
  <si>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</si>
  <si>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</si>
  <si>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</si>
  <si>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</si>
  <si>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</si>
  <si>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</si>
  <si>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</si>
  <si>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</si>
  <si>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</si>
  <si>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</si>
  <si>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</si>
  <si>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</si>
  <si>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</si>
  <si>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</si>
  <si>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</si>
  <si>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</si>
  <si>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</si>
  <si>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</si>
  <si>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</si>
  <si>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</si>
  <si>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</si>
  <si>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</si>
  <si>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</si>
  <si>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</si>
  <si>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</si>
  <si>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</si>
  <si>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</si>
  <si>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</si>
  <si>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</si>
  <si>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</si>
  <si>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</si>
  <si>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</si>
  <si>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</si>
  <si>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</si>
  <si>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</si>
  <si>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</si>
  <si>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</si>
  <si>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</si>
  <si>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</si>
  <si>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</si>
  <si>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</si>
  <si>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</si>
  <si>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</si>
  <si>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</si>
  <si>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</si>
  <si>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</si>
  <si>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</si>
  <si>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</si>
  <si>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</si>
  <si>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</si>
  <si>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</si>
  <si>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</si>
  <si>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</si>
  <si>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</si>
  <si>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</si>
  <si>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</si>
  <si>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</si>
  <si>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</si>
  <si>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</si>
  <si>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</si>
  <si>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</si>
  <si>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</si>
  <si>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</si>
  <si>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</si>
  <si>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</si>
  <si>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</si>
  <si>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</si>
  <si>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</si>
  <si>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</si>
  <si>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</si>
  <si>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</si>
  <si>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</si>
  <si>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</si>
  <si>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</si>
  <si>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</si>
  <si>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</si>
  <si>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</si>
  <si>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</si>
  <si>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</si>
  <si>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</si>
  <si>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</si>
  <si>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</si>
  <si>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</si>
  <si>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</si>
  <si>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</si>
  <si>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</si>
  <si>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</si>
  <si>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</si>
  <si>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</si>
  <si>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</si>
  <si>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</si>
  <si>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</si>
  <si>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</si>
  <si>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</si>
  <si>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</si>
  <si>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</si>
  <si>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</si>
  <si>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</si>
  <si>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</si>
  <si>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</si>
  <si>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</si>
  <si>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</si>
  <si>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</si>
  <si>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</si>
  <si>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</si>
  <si>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</si>
  <si>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</si>
  <si>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</si>
  <si>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</si>
  <si>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</si>
  <si>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</si>
  <si>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</si>
  <si>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</si>
  <si>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</si>
  <si>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</si>
  <si>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</si>
  <si>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</si>
  <si>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</si>
  <si>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</si>
  <si>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</si>
  <si>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</si>
  <si>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</si>
  <si>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</si>
  <si>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</si>
  <si>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</si>
  <si>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</si>
  <si>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</si>
  <si>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</si>
  <si>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</si>
  <si>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</si>
  <si>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</si>
  <si>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</si>
  <si>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</si>
  <si>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</si>
  <si>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</si>
  <si>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</si>
  <si>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</si>
  <si>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</si>
  <si>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</si>
  <si>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</si>
  <si>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</si>
  <si>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</si>
  <si>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</si>
  <si>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</si>
  <si>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</si>
  <si>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</si>
  <si>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</si>
  <si>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</si>
  <si>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</si>
  <si>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</si>
  <si>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</si>
  <si>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</si>
  <si>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</si>
  <si>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</si>
  <si>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</si>
  <si>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</si>
  <si>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</si>
  <si>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</si>
  <si>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</si>
  <si>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</si>
  <si>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</si>
  <si>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</si>
  <si>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</si>
  <si>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</si>
  <si>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</si>
  <si>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</si>
  <si>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</si>
  <si>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</si>
  <si>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</si>
  <si>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</si>
  <si>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</si>
  <si>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</si>
  <si>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</si>
  <si>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</si>
  <si>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</si>
  <si>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</si>
  <si>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</si>
  <si>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</si>
  <si>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</si>
  <si>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</si>
  <si>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</si>
  <si>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</si>
  <si>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</si>
  <si>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</si>
  <si>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</si>
  <si>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</si>
  <si>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</si>
  <si>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</si>
  <si>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</si>
  <si>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</si>
  <si>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</si>
  <si>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</si>
  <si>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</si>
  <si>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</si>
  <si>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</si>
  <si>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</si>
  <si>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</si>
  <si>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</si>
  <si>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</si>
  <si>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</si>
  <si>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</si>
  <si>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</si>
  <si>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</si>
  <si>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</si>
  <si>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</si>
  <si>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</si>
  <si>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</si>
  <si>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</si>
  <si>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</si>
  <si>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</si>
  <si>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</si>
  <si>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</si>
  <si>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</si>
  <si>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</si>
  <si>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</si>
  <si>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</si>
  <si>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</si>
  <si>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</si>
  <si>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</si>
  <si>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</si>
  <si>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</si>
  <si>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</si>
  <si>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</si>
  <si>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</si>
  <si>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</si>
  <si>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</si>
  <si>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</si>
  <si>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</si>
  <si>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</si>
  <si>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</si>
  <si>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</si>
  <si>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</si>
  <si>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</si>
  <si>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</si>
  <si>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</si>
  <si>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</si>
  <si>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</si>
  <si>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</si>
  <si>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</si>
  <si>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</si>
  <si>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</si>
  <si>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</si>
  <si>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</si>
  <si>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</si>
  <si>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</si>
  <si>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</si>
  <si>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</si>
  <si>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</si>
  <si>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</si>
  <si>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</si>
  <si>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</si>
  <si>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</si>
  <si>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</si>
  <si>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</si>
  <si>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</si>
  <si>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</si>
  <si>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</si>
  <si>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</si>
  <si>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</si>
  <si>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</si>
  <si>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</si>
  <si>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</si>
  <si>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</si>
  <si>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</si>
  <si>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</si>
  <si>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</si>
  <si>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</si>
  <si>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</si>
  <si>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</si>
  <si>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</si>
  <si>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</si>
  <si>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</si>
  <si>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</si>
  <si>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</si>
  <si>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</si>
  <si>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</si>
  <si>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</si>
  <si>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</si>
  <si>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</si>
  <si>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</si>
  <si>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</si>
  <si>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</si>
  <si>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</si>
  <si>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</si>
  <si>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</si>
  <si>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</si>
  <si>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</si>
  <si>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</si>
  <si>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</si>
  <si>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</si>
  <si>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</si>
  <si>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</si>
  <si>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</si>
  <si>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</si>
  <si>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</si>
  <si>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</si>
  <si>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</si>
  <si>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</si>
  <si>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</si>
  <si>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</si>
  <si>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</si>
  <si>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</si>
  <si>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</si>
  <si>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</si>
  <si>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</si>
  <si>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</si>
  <si>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</si>
  <si>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</si>
  <si>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</si>
  <si>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</si>
  <si>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</si>
  <si>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</si>
  <si>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</si>
  <si>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</si>
  <si>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</si>
  <si>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</si>
  <si>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</si>
  <si>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</si>
  <si>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</si>
  <si>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</si>
  <si>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</si>
  <si>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</si>
  <si>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</si>
  <si>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</si>
  <si>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</si>
  <si>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</si>
  <si>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</si>
  <si>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</si>
  <si>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</si>
  <si>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</si>
  <si>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</si>
  <si>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</si>
  <si>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</si>
  <si>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</si>
  <si>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</si>
  <si>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</si>
  <si>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</si>
  <si>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</si>
  <si>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</si>
  <si>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</si>
  <si>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</si>
  <si>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</si>
  <si>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</si>
  <si>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</si>
  <si>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</si>
  <si>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</si>
  <si>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</si>
  <si>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</si>
  <si>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</si>
  <si>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</si>
  <si>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</si>
  <si>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</si>
  <si>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</si>
  <si>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</si>
  <si>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</si>
  <si>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</si>
  <si>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</si>
  <si>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</si>
  <si>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</si>
  <si>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</si>
  <si>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</si>
  <si>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</si>
  <si>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</si>
  <si>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</si>
  <si>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</si>
  <si>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</si>
  <si>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</si>
  <si>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</si>
  <si>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</si>
  <si>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</si>
  <si>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</si>
  <si>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</si>
  <si>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</si>
  <si>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</si>
  <si>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</si>
  <si>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</si>
  <si>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</si>
  <si>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</si>
  <si>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</si>
  <si>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</si>
  <si>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</si>
  <si>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</si>
  <si>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</si>
  <si>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</si>
  <si>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</si>
  <si>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</si>
  <si>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</si>
  <si>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</si>
  <si>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</si>
  <si>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</si>
  <si>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</si>
  <si>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</si>
  <si>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</si>
  <si>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</si>
  <si>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</si>
  <si>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</si>
  <si>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</si>
  <si>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</si>
  <si>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</si>
  <si>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</si>
  <si>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</si>
  <si>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</si>
  <si>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</si>
  <si>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</si>
  <si>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</si>
  <si>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</si>
  <si>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</si>
  <si>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</si>
  <si>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</si>
  <si>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</si>
  <si>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</si>
  <si>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</si>
  <si>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</si>
  <si>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</si>
  <si>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</si>
  <si>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</si>
  <si>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</si>
  <si>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</si>
  <si>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</si>
  <si>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</si>
  <si>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</si>
  <si>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</si>
  <si>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</si>
  <si>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</si>
  <si>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</si>
  <si>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</si>
  <si>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</si>
  <si>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</si>
  <si>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</si>
  <si>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</si>
  <si>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</si>
  <si>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</si>
  <si>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</si>
  <si>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</si>
  <si>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</si>
  <si>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</si>
  <si>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</si>
  <si>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</si>
  <si>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</si>
  <si>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</si>
  <si>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</si>
  <si>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</si>
  <si>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</si>
  <si>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</si>
  <si>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</si>
  <si>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</si>
  <si>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</si>
  <si>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</si>
  <si>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</si>
  <si>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</si>
  <si>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</si>
  <si>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</si>
  <si>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</si>
  <si>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</si>
  <si>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</si>
  <si>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</si>
  <si>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</si>
  <si>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</si>
  <si>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</si>
  <si>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</si>
  <si>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</si>
  <si>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</si>
  <si>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</si>
  <si>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</si>
  <si>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</si>
  <si>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</si>
  <si>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</si>
  <si>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</si>
  <si>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</si>
  <si>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</si>
  <si>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</si>
  <si>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</si>
  <si>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</si>
  <si>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</si>
  <si>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</si>
  <si>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</si>
  <si>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</si>
  <si>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</si>
  <si>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</si>
  <si>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</si>
  <si>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</si>
  <si>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</si>
  <si>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</si>
  <si>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</si>
  <si>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</si>
  <si>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</si>
  <si>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</si>
  <si>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</si>
  <si>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</si>
  <si>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</si>
  <si>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</si>
  <si>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</si>
  <si>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</si>
  <si>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</si>
  <si>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</si>
  <si>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</si>
  <si>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</si>
  <si>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</si>
  <si>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</si>
  <si>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</si>
  <si>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</si>
  <si>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</si>
  <si>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</si>
  <si>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</si>
  <si>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</si>
  <si>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</si>
  <si>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</si>
  <si>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</si>
  <si>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</si>
  <si>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</si>
  <si>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</si>
  <si>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</si>
  <si>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</si>
  <si>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</si>
  <si>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</si>
  <si>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</si>
  <si>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</si>
  <si>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</si>
  <si>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</si>
  <si>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</si>
  <si>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</si>
  <si>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</si>
  <si>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</si>
  <si>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</si>
  <si>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</si>
  <si>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</si>
  <si>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</si>
  <si>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</si>
  <si>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</si>
  <si>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</si>
  <si>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</si>
  <si>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</si>
  <si>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</si>
  <si>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</si>
  <si>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</si>
  <si>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</si>
  <si>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</si>
  <si>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</si>
  <si>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</si>
  <si>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</si>
  <si>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</si>
  <si>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</si>
  <si>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</si>
  <si>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</si>
  <si>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</si>
  <si>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</si>
  <si>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</si>
  <si>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</si>
  <si>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</si>
  <si>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</si>
  <si>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</si>
  <si>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</si>
  <si>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</si>
  <si>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</si>
  <si>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</si>
  <si>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</si>
  <si>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</si>
  <si>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</si>
  <si>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</si>
  <si>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</si>
  <si>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</si>
  <si>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</si>
  <si>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</si>
  <si>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</si>
  <si>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</si>
  <si>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</si>
  <si>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</si>
  <si>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</si>
  <si>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</si>
  <si>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</si>
  <si>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</si>
  <si>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</si>
  <si>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</si>
  <si>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</si>
  <si>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</si>
  <si>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</si>
  <si>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</si>
  <si>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</si>
  <si>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</si>
  <si>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</si>
  <si>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</si>
  <si>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</si>
  <si>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</si>
  <si>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</si>
  <si>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</si>
  <si>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</si>
  <si>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</si>
  <si>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</si>
  <si>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</si>
  <si>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</si>
  <si>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</si>
  <si>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</si>
  <si>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</si>
  <si>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</si>
  <si>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</si>
  <si>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</si>
  <si>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</si>
  <si>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</si>
  <si>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</si>
  <si>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</si>
  <si>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</si>
  <si>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</si>
  <si>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</si>
  <si>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</si>
  <si>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</si>
  <si>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</si>
  <si>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</si>
  <si>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</si>
  <si>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</si>
  <si>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</si>
  <si>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</si>
  <si>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</si>
  <si>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</si>
  <si>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</si>
  <si>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</si>
  <si>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</si>
  <si>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</si>
  <si>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</si>
  <si>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</si>
  <si>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</si>
  <si>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</si>
  <si>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</si>
  <si>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</si>
  <si>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</si>
  <si>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</si>
  <si>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</si>
  <si>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</si>
  <si>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</si>
  <si>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</si>
  <si>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</si>
  <si>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</si>
  <si>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</si>
  <si>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</si>
  <si>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</si>
  <si>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</si>
  <si>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</si>
  <si>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</si>
  <si>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</si>
  <si>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</si>
  <si>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</si>
  <si>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</si>
  <si>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</si>
  <si>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</si>
  <si>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</si>
  <si>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</si>
  <si>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</si>
  <si>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</si>
  <si>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</si>
  <si>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</si>
  <si>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</si>
  <si>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</si>
  <si>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</si>
  <si>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</si>
  <si>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</si>
  <si>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</si>
  <si>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</si>
  <si>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</si>
  <si>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</si>
  <si>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</si>
  <si>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</si>
  <si>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</si>
  <si>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</si>
  <si>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</si>
  <si>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</si>
  <si>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</si>
  <si>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</si>
  <si>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</si>
  <si>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</si>
  <si>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</si>
  <si>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</si>
  <si>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</si>
  <si>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</si>
  <si>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</si>
  <si>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</si>
  <si>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</si>
  <si>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</si>
  <si>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</si>
  <si>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</si>
  <si>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</si>
  <si>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</si>
  <si>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</si>
  <si>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</si>
  <si>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</si>
  <si>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</si>
  <si>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</si>
  <si>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</si>
  <si>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</si>
  <si>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</si>
  <si>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</si>
  <si>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</si>
  <si>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</si>
  <si>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</si>
  <si>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</si>
  <si>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</si>
  <si>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</si>
  <si>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</si>
  <si>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</si>
  <si>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</si>
  <si>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</si>
  <si>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</si>
  <si>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</si>
  <si>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</si>
  <si>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</si>
  <si>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</si>
  <si>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</si>
  <si>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</si>
  <si>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</si>
  <si>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</si>
  <si>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</si>
  <si>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</si>
  <si>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</si>
  <si>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</si>
  <si>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</si>
  <si>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</si>
  <si>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</si>
  <si>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</si>
  <si>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</si>
  <si>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</si>
  <si>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</si>
  <si>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</si>
  <si>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</si>
  <si>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</si>
  <si>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</si>
  <si>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</si>
  <si>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</si>
  <si>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</si>
  <si>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</si>
  <si>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</si>
  <si>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</si>
  <si>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</si>
  <si>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</si>
  <si>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</si>
  <si>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</si>
  <si>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</si>
  <si>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</si>
  <si>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</si>
  <si>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</si>
  <si>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</si>
  <si>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</si>
  <si>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</si>
  <si>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</si>
  <si>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</si>
  <si>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</si>
  <si>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</si>
  <si>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</si>
  <si>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</si>
  <si>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</si>
  <si>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</si>
  <si>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</si>
  <si>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</si>
  <si>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</si>
  <si>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</si>
  <si>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</si>
  <si>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</si>
  <si>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</si>
  <si>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</si>
  <si>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</si>
  <si>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</si>
  <si>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</si>
  <si>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</si>
  <si>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</si>
  <si>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</si>
  <si>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</si>
  <si>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</si>
  <si>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</si>
  <si>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</si>
  <si>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</si>
  <si>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</si>
  <si>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</si>
  <si>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</si>
  <si>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</si>
  <si>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</si>
  <si>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</si>
  <si>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</si>
  <si>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</si>
  <si>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</si>
  <si>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</si>
  <si>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</si>
  <si>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</si>
  <si>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</si>
  <si>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</si>
  <si>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</si>
  <si>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</si>
  <si>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</si>
  <si>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</si>
  <si>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</si>
  <si>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</si>
  <si>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</si>
  <si>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</si>
  <si>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</si>
  <si>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</si>
  <si>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</si>
  <si>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</si>
  <si>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</si>
  <si>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</si>
  <si>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</si>
  <si>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</si>
  <si>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</si>
  <si>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</si>
  <si>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</si>
  <si>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</si>
  <si>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</si>
  <si>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</si>
  <si>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</si>
  <si>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</si>
  <si>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</si>
  <si>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</si>
  <si>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</si>
  <si>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</si>
  <si>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</si>
  <si>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</si>
  <si>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</si>
  <si>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</si>
  <si>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</si>
  <si>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</si>
  <si>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</si>
  <si>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</si>
  <si>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</si>
  <si>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</si>
  <si>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</si>
  <si>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</si>
  <si>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</si>
  <si>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</si>
  <si>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</si>
  <si>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</si>
  <si>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</si>
  <si>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</si>
  <si>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</si>
  <si>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</si>
  <si>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</si>
  <si>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</si>
  <si>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</si>
  <si>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</si>
  <si>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</si>
  <si>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</si>
  <si>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</si>
  <si>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</si>
  <si>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</si>
  <si>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</si>
  <si>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</si>
  <si>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</si>
  <si>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</si>
  <si>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</si>
  <si>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</si>
  <si>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</si>
  <si>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</si>
  <si>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</si>
  <si>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</si>
  <si>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</si>
  <si>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</si>
  <si>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</si>
  <si>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</si>
  <si>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</si>
  <si>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</si>
  <si>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</si>
  <si>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</si>
  <si>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</si>
  <si>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</si>
  <si>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</si>
  <si>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</si>
  <si>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</si>
  <si>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</si>
  <si>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</si>
  <si>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</si>
  <si>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</si>
  <si>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</si>
  <si>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</si>
  <si>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</si>
  <si>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</si>
  <si>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</si>
  <si>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</si>
  <si>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</si>
  <si>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</si>
  <si>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</si>
  <si>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</si>
  <si>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</si>
  <si>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</si>
  <si>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</si>
  <si>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</si>
  <si>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</si>
  <si>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</si>
  <si>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</si>
  <si>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</si>
  <si>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</si>
  <si>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</si>
  <si>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</si>
  <si>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</si>
  <si>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</si>
  <si>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</si>
  <si>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</si>
  <si>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</si>
  <si>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</si>
  <si>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</si>
  <si>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</si>
  <si>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</si>
  <si>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</si>
  <si>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</si>
  <si>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</si>
  <si>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</si>
  <si>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</si>
  <si>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</si>
  <si>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</si>
  <si>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</si>
  <si>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</si>
  <si>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</si>
  <si>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</si>
  <si>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</si>
  <si>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</si>
  <si>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</si>
  <si>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</si>
  <si>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</si>
  <si>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</si>
  <si>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</si>
  <si>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</si>
  <si>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</si>
  <si>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</si>
  <si>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</si>
  <si>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</si>
  <si>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</si>
  <si>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</si>
  <si>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</si>
  <si>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</si>
  <si>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</si>
  <si>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</si>
  <si>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</si>
  <si>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</si>
  <si>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</si>
  <si>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</si>
  <si>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</si>
  <si>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</si>
  <si>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</si>
  <si>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</si>
  <si>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</si>
  <si>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</si>
  <si>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</si>
  <si>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</si>
  <si>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</si>
  <si>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</si>
  <si>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</si>
  <si>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</si>
  <si>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</si>
  <si>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</si>
  <si>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</si>
  <si>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</si>
  <si>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</si>
  <si>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</si>
  <si>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</si>
  <si>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</si>
  <si>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</si>
  <si>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</si>
  <si>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</si>
  <si>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</si>
  <si>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</si>
  <si>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</si>
  <si>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</si>
  <si>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</si>
  <si>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</si>
  <si>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</si>
  <si>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</si>
  <si>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</si>
  <si>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</si>
  <si>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</si>
  <si>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</si>
  <si>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</si>
  <si>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</si>
  <si>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</si>
  <si>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</si>
  <si>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</si>
  <si>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</si>
  <si>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</si>
  <si>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</si>
  <si>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</si>
  <si>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</si>
  <si>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</si>
  <si>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</si>
  <si>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</si>
  <si>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</si>
  <si>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</si>
  <si>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</si>
  <si>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</si>
  <si>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</si>
  <si>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</si>
  <si>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</si>
  <si>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</si>
  <si>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</si>
  <si>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</si>
  <si>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</si>
  <si>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</si>
  <si>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</si>
  <si>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</si>
  <si>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</si>
  <si>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</si>
  <si>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</si>
  <si>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</si>
  <si>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</si>
  <si>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</si>
  <si>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</si>
  <si>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</si>
  <si>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</si>
  <si>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</si>
  <si>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</si>
  <si>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</si>
  <si>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</si>
  <si>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</si>
  <si>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</si>
  <si>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</si>
  <si>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</si>
  <si>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</si>
  <si>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</si>
  <si>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</si>
  <si>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</si>
  <si>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</si>
  <si>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</si>
  <si>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</si>
  <si>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</si>
  <si>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</si>
  <si>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</si>
  <si>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</si>
  <si>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</si>
  <si>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</si>
  <si>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</si>
  <si>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</si>
  <si>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</si>
  <si>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</si>
  <si>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</si>
  <si>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</si>
  <si>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</si>
  <si>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</si>
  <si>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</si>
  <si>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</si>
  <si>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</si>
  <si>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</si>
  <si>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</si>
  <si>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</si>
  <si>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</si>
  <si>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</si>
  <si>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</si>
  <si>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</si>
  <si>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</si>
  <si>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</si>
  <si>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</si>
  <si>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</si>
  <si>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</si>
  <si>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</si>
  <si>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</si>
  <si>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</si>
  <si>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</si>
  <si>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</si>
  <si>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</si>
  <si>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</si>
  <si>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</si>
  <si>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</si>
  <si>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</si>
  <si>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</si>
  <si>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</si>
  <si>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</si>
  <si>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</si>
  <si>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</si>
  <si>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</si>
  <si>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</si>
  <si>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</si>
  <si>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</si>
  <si>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</si>
  <si>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</si>
  <si>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</si>
  <si>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</si>
  <si>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</si>
  <si>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</si>
  <si>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</si>
  <si>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</si>
  <si>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</si>
  <si>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</si>
  <si>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</si>
  <si>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</si>
  <si>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</si>
  <si>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</si>
  <si>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</si>
  <si>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</si>
  <si>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</si>
  <si>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</si>
  <si>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</si>
  <si>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</si>
  <si>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</si>
  <si>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</si>
  <si>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</si>
  <si>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</si>
  <si>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</si>
  <si>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</si>
  <si>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</si>
  <si>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</si>
  <si>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</si>
  <si>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</si>
  <si>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</si>
  <si>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</si>
  <si>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</si>
  <si>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</si>
  <si>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</si>
  <si>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</si>
  <si>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</si>
  <si>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</si>
  <si>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</si>
  <si>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</si>
  <si>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</si>
  <si>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</si>
  <si>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</si>
  <si>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</si>
  <si>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</si>
  <si>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</si>
  <si>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</si>
  <si>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</si>
  <si>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</si>
  <si>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</si>
  <si>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</si>
  <si>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</si>
  <si>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</si>
  <si>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</si>
  <si>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</si>
  <si>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</si>
  <si>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</si>
  <si>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</si>
  <si>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</si>
  <si>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</si>
  <si>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</si>
  <si>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</si>
  <si>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</si>
  <si>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</si>
  <si>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</si>
  <si>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</si>
  <si>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</si>
  <si>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</si>
  <si>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</si>
  <si>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</si>
  <si>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</si>
  <si>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</si>
  <si>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</si>
  <si>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</si>
  <si>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</si>
  <si>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</si>
  <si>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</si>
  <si>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</si>
  <si>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</si>
  <si>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</si>
  <si>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</si>
  <si>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</si>
  <si>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</si>
  <si>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</si>
  <si>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</si>
  <si>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</si>
  <si>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</si>
  <si>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</si>
  <si>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</si>
  <si>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</si>
  <si>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</si>
  <si>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</si>
  <si>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</si>
  <si>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</si>
  <si>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</si>
  <si>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</si>
  <si>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</si>
  <si>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</si>
  <si>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</si>
  <si>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</si>
  <si>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</si>
  <si>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</si>
  <si>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</si>
  <si>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</si>
  <si>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</si>
  <si>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</si>
  <si>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</si>
  <si>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</si>
  <si>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</si>
  <si>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</si>
  <si>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</si>
  <si>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</si>
  <si>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</si>
  <si>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</si>
  <si>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</si>
  <si>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</si>
  <si>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</si>
  <si>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</si>
  <si>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</si>
  <si>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</si>
  <si>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</si>
  <si>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</si>
  <si>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</si>
  <si>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</si>
  <si>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</si>
  <si>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</si>
  <si>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</si>
  <si>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</si>
  <si>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</si>
  <si>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</si>
  <si>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</si>
  <si>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</si>
  <si>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</si>
  <si>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</si>
  <si>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</si>
  <si>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</si>
  <si>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</si>
  <si>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</si>
  <si>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</si>
  <si>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</si>
  <si>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</si>
  <si>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</si>
  <si>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</si>
  <si>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</si>
  <si>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</si>
  <si>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</si>
  <si>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</si>
  <si>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</si>
  <si>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</si>
  <si>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</si>
  <si>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</si>
  <si>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</si>
  <si>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</si>
  <si>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</si>
  <si>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</si>
  <si>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</si>
  <si>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</si>
  <si>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</si>
  <si>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</si>
  <si>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</si>
  <si>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</si>
  <si>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</si>
  <si>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</si>
  <si>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</si>
  <si>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</si>
  <si>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</si>
  <si>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</si>
  <si>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</si>
  <si>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</si>
  <si>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</si>
  <si>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</si>
  <si>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</si>
  <si>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</si>
  <si>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</si>
  <si>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</si>
  <si>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</si>
  <si>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</si>
  <si>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</si>
  <si>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</si>
  <si>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</si>
  <si>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</si>
  <si>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</si>
  <si>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</si>
  <si>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</si>
  <si>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</si>
  <si>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</si>
  <si>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</si>
  <si>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</si>
  <si>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</si>
  <si>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</si>
  <si>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</si>
  <si>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</si>
  <si>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</si>
  <si>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</si>
  <si>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</si>
  <si>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</si>
  <si>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</si>
  <si>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</si>
  <si>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</si>
  <si>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</si>
  <si>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</si>
  <si>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</si>
  <si>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</si>
  <si>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</si>
  <si>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</si>
  <si>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</si>
  <si>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</si>
  <si>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</si>
  <si>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</si>
  <si>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</si>
  <si>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</si>
  <si>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</si>
  <si>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</si>
  <si>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</si>
  <si>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</si>
  <si>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</si>
  <si>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</si>
  <si>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</si>
  <si>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</si>
  <si>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</si>
  <si>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</si>
  <si>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</si>
  <si>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</si>
  <si>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</si>
  <si>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</si>
  <si>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</si>
  <si>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</si>
  <si>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</si>
  <si>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</si>
  <si>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</si>
  <si>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</si>
  <si>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</si>
  <si>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</si>
  <si>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</si>
  <si>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</si>
  <si>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</si>
  <si>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</si>
  <si>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</si>
  <si>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</si>
  <si>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</si>
  <si>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</si>
  <si>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</si>
  <si>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</si>
  <si>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</si>
  <si>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</si>
  <si>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</si>
  <si>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</si>
  <si>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</si>
  <si>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</si>
  <si>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</si>
  <si>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</si>
  <si>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</si>
  <si>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</si>
  <si>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</si>
  <si>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</si>
  <si>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</si>
  <si>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</si>
  <si>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</si>
  <si>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</si>
  <si>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</si>
  <si>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</si>
  <si>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</si>
  <si>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</si>
  <si>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</si>
  <si>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</si>
  <si>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</si>
  <si>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</si>
  <si>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</si>
  <si>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</si>
  <si>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</si>
  <si>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</si>
  <si>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</si>
  <si>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</si>
  <si>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</si>
  <si>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</si>
  <si>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</si>
  <si>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</si>
  <si>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</si>
  <si>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</si>
  <si>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</si>
  <si>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</si>
  <si>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</si>
  <si>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</si>
  <si>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</si>
  <si>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</si>
  <si>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</si>
  <si>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</si>
  <si>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</si>
  <si>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</si>
  <si>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</si>
  <si>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</si>
  <si>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</si>
  <si>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</si>
  <si>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</si>
  <si>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</si>
  <si>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</si>
  <si>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</si>
  <si>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</si>
  <si>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</si>
  <si>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</si>
  <si>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</si>
  <si>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</si>
  <si>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</si>
  <si>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</si>
  <si>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</si>
  <si>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</si>
  <si>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</si>
  <si>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</si>
  <si>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</si>
  <si>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</si>
  <si>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</si>
  <si>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</si>
  <si>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</si>
  <si>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</si>
  <si>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</si>
  <si>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</si>
  <si>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</si>
  <si>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</si>
  <si>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</si>
  <si>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</si>
  <si>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</si>
  <si>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</si>
  <si>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</si>
  <si>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</si>
  <si>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</si>
  <si>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</si>
  <si>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</si>
  <si>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</si>
  <si>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</si>
  <si>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</si>
  <si>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</si>
  <si>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</si>
  <si>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</si>
  <si>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</si>
  <si>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</si>
  <si>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</si>
  <si>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</si>
  <si>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</si>
  <si>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</si>
  <si>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</si>
  <si>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</si>
  <si>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</si>
  <si>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</si>
  <si>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</si>
  <si>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</si>
  <si>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</si>
  <si>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</si>
  <si>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</si>
  <si>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</si>
  <si>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</si>
  <si>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</si>
  <si>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</si>
  <si>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</si>
  <si>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</si>
  <si>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</si>
  <si>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</si>
  <si>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</si>
  <si>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</si>
  <si>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</si>
  <si>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</si>
  <si>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</si>
  <si>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</si>
  <si>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</si>
  <si>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</si>
  <si>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</si>
  <si>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</si>
  <si>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</si>
  <si>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</si>
  <si>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</si>
  <si>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</si>
  <si>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</si>
  <si>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</si>
  <si>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</si>
  <si>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</si>
  <si>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</si>
  <si>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</si>
  <si>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</si>
  <si>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</si>
  <si>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</si>
  <si>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</si>
  <si>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</si>
  <si>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</si>
  <si>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</si>
  <si>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</si>
  <si>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</si>
  <si>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</si>
  <si>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</si>
  <si>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</si>
  <si>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</si>
  <si>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</si>
  <si>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</si>
  <si>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</si>
  <si>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</si>
  <si>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</si>
  <si>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</si>
  <si>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</si>
  <si>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</si>
  <si>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</si>
  <si>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</si>
  <si>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</si>
  <si>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</si>
  <si>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</si>
  <si>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</si>
  <si>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</si>
  <si>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</si>
  <si>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</si>
  <si>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</si>
  <si>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</si>
  <si>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</si>
  <si>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</si>
  <si>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</si>
  <si>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</si>
  <si>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</si>
  <si>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</si>
  <si>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</si>
  <si>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</si>
  <si>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</si>
  <si>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</si>
  <si>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</si>
  <si>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</si>
  <si>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</si>
  <si>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</si>
  <si>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</si>
  <si>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</si>
  <si>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</si>
  <si>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</si>
  <si>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</si>
  <si>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</si>
  <si>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</si>
  <si>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</si>
  <si>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</si>
  <si>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</si>
  <si>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</si>
  <si>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</si>
  <si>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</si>
  <si>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</si>
  <si>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</si>
  <si>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</si>
  <si>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</si>
  <si>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</si>
  <si>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</si>
  <si>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</si>
  <si>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</si>
  <si>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</si>
  <si>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</si>
  <si>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</si>
  <si>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</si>
  <si>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</si>
  <si>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</si>
  <si>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</si>
  <si>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</si>
  <si>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</si>
  <si>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</si>
  <si>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</si>
  <si>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</si>
  <si>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</si>
  <si>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</si>
  <si>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</si>
  <si>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</si>
  <si>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</si>
  <si>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</si>
  <si>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</si>
  <si>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</si>
  <si>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</si>
  <si>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</si>
  <si>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</si>
  <si>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</si>
  <si>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</si>
  <si>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</si>
  <si>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</si>
  <si>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</si>
  <si>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</si>
  <si>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</si>
  <si>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</si>
  <si>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</si>
  <si>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</si>
  <si>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</si>
  <si>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</si>
  <si>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</si>
  <si>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</si>
  <si>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</si>
  <si>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</si>
  <si>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</si>
  <si>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</si>
  <si>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</si>
  <si>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</si>
  <si>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</si>
  <si>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</si>
  <si>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</si>
  <si>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</si>
  <si>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</si>
  <si>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</si>
  <si>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</si>
  <si>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</si>
  <si>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</si>
  <si>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</si>
  <si>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</si>
  <si>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</si>
  <si>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</si>
  <si>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</si>
  <si>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</si>
  <si>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</si>
  <si>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</si>
  <si>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</si>
  <si>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</si>
  <si>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</si>
  <si>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</si>
  <si>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</si>
  <si>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</si>
  <si>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</si>
  <si>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</si>
  <si>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</si>
  <si>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</si>
  <si>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</si>
  <si>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</si>
  <si>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</si>
  <si>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</si>
  <si>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</si>
  <si>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</si>
  <si>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</si>
  <si>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</si>
  <si>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</si>
  <si>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</si>
  <si>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</si>
  <si>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</si>
  <si>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</si>
  <si>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</si>
  <si>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</si>
  <si>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</si>
  <si>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</si>
  <si>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</si>
  <si>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</si>
  <si>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</si>
  <si>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</si>
  <si>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</si>
  <si>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</si>
  <si>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</si>
  <si>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</si>
  <si>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</si>
  <si>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</si>
  <si>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</si>
  <si>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</si>
  <si>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</si>
  <si>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</si>
  <si>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</si>
  <si>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</si>
  <si>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</si>
  <si>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</si>
  <si>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</si>
  <si>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</si>
  <si>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</si>
  <si>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</si>
  <si>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</si>
  <si>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</si>
  <si>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</si>
  <si>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</si>
  <si>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</si>
  <si>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</si>
  <si>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</si>
  <si>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</si>
  <si>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</si>
  <si>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</si>
  <si>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</si>
  <si>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</si>
  <si>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</si>
  <si>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</si>
  <si>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</si>
  <si>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</si>
  <si>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</si>
  <si>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</si>
  <si>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</si>
  <si>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</si>
  <si>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</si>
  <si>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</si>
  <si>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</si>
  <si>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</si>
  <si>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</si>
  <si>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</si>
  <si>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</si>
  <si>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</si>
  <si>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</si>
  <si>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</si>
  <si>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</si>
  <si>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</si>
  <si>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</si>
  <si>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</si>
  <si>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</si>
  <si>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</si>
  <si>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</si>
  <si>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</si>
  <si>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</si>
  <si>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</si>
  <si>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</si>
  <si>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</si>
  <si>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</si>
  <si>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</si>
  <si>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</si>
  <si>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</si>
  <si>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</si>
  <si>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</si>
  <si>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</si>
  <si>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</si>
  <si>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</si>
  <si>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</si>
  <si>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</si>
  <si>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</si>
  <si>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</si>
  <si>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</si>
  <si>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</si>
  <si>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</si>
  <si>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</si>
  <si>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</si>
  <si>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</si>
  <si>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</si>
  <si>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</si>
  <si>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</si>
  <si>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</si>
  <si>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</si>
  <si>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</si>
  <si>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</si>
  <si>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</si>
  <si>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</si>
  <si>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</si>
  <si>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</si>
  <si>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</si>
  <si>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</si>
  <si>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</si>
  <si>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</si>
  <si>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</si>
  <si>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</si>
  <si>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</si>
  <si>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</si>
  <si>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</si>
  <si>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</si>
  <si>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</si>
  <si>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</si>
  <si>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</si>
  <si>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</si>
  <si>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</si>
  <si>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</si>
  <si>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</si>
  <si>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</si>
  <si>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</si>
  <si>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</si>
  <si>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</si>
  <si>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</si>
  <si>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</si>
  <si>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</si>
  <si>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</si>
  <si>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</si>
  <si>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</si>
  <si>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</si>
  <si>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</si>
  <si>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</si>
  <si>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</si>
  <si>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</si>
  <si>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</si>
  <si>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</si>
  <si>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</si>
  <si>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</si>
  <si>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</si>
  <si>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</si>
  <si>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</si>
  <si>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</si>
  <si>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</si>
  <si>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</si>
  <si>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</si>
  <si>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</si>
  <si>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</si>
  <si>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</si>
  <si>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</si>
  <si>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</si>
  <si>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</si>
  <si>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</si>
  <si>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</si>
  <si>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</si>
  <si>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</si>
  <si>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</si>
  <si>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</si>
  <si>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</si>
  <si>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</si>
  <si>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</si>
  <si>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</si>
  <si>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</si>
  <si>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</si>
  <si>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</si>
  <si>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</si>
  <si>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</si>
  <si>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</si>
  <si>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</si>
  <si>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</si>
  <si>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</si>
  <si>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</si>
  <si>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</si>
  <si>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</si>
  <si>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</si>
  <si>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</si>
  <si>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</si>
  <si>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</si>
  <si>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</si>
  <si>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</si>
  <si>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</si>
  <si>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</si>
  <si>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</si>
  <si>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</si>
  <si>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</si>
  <si>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</si>
  <si>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</si>
  <si>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</si>
  <si>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</si>
  <si>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</si>
  <si>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</si>
  <si>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</si>
  <si>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</si>
  <si>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</si>
  <si>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</si>
  <si>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</si>
  <si>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</si>
  <si>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</si>
  <si>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</si>
  <si>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</si>
  <si>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</si>
  <si>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</si>
  <si>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</si>
  <si>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</si>
  <si>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</si>
  <si>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</si>
  <si>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</si>
  <si>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</si>
  <si>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</si>
  <si>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</si>
  <si>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</si>
  <si>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</si>
  <si>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</si>
  <si>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</si>
  <si>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</si>
  <si>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</si>
  <si>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</si>
  <si>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</si>
  <si>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</si>
  <si>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</si>
  <si>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</si>
  <si>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</si>
  <si>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</si>
  <si>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</si>
  <si>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</si>
  <si>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</si>
  <si>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</si>
  <si>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</si>
  <si>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</si>
  <si>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</si>
  <si>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</si>
  <si>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</si>
  <si>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</si>
  <si>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</si>
  <si>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</si>
  <si>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</si>
  <si>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</si>
  <si>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</si>
  <si>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</si>
  <si>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</si>
  <si>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</si>
  <si>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</si>
  <si>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</si>
  <si>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</si>
  <si>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</si>
  <si>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</si>
  <si>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</si>
  <si>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</si>
  <si>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</si>
  <si>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</si>
  <si>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</si>
  <si>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</si>
  <si>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</si>
  <si>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</si>
  <si>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</si>
  <si>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</si>
  <si>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</si>
  <si>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</si>
  <si>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</si>
  <si>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</si>
  <si>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</si>
  <si>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</si>
  <si>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</si>
  <si>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</si>
  <si>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</si>
  <si>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</si>
  <si>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</si>
  <si>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</si>
  <si>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</si>
  <si>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</si>
  <si>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</si>
  <si>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</si>
  <si>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</si>
  <si>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</si>
  <si>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</si>
  <si>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</si>
  <si>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</si>
  <si>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</si>
  <si>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</si>
  <si>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</si>
  <si>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</si>
  <si>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</si>
  <si>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</si>
  <si>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</si>
  <si>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</si>
  <si>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</si>
  <si>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</si>
  <si>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</si>
  <si>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</si>
  <si>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</si>
  <si>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</si>
  <si>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</si>
  <si>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</si>
  <si>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</si>
  <si>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</si>
  <si>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</si>
  <si>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</si>
  <si>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</si>
  <si>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</si>
  <si>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</si>
  <si>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</si>
  <si>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</si>
  <si>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</si>
  <si>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</si>
  <si>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</si>
  <si>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</si>
  <si>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</si>
  <si>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</si>
  <si>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</si>
  <si>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</si>
  <si>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</si>
  <si>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</si>
  <si>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</si>
  <si>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</si>
  <si>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</si>
  <si>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</si>
  <si>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</si>
  <si>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</si>
  <si>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</si>
  <si>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</si>
  <si>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</si>
  <si>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</si>
  <si>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</si>
  <si>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</si>
  <si>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</si>
  <si>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</si>
  <si>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</si>
  <si>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</si>
  <si>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</si>
  <si>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</si>
  <si>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</si>
  <si>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</si>
  <si>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</si>
  <si>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</si>
  <si>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</si>
  <si>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</si>
  <si>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</si>
  <si>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</si>
  <si>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</si>
  <si>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</si>
  <si>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</si>
  <si>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</si>
  <si>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</si>
  <si>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</si>
  <si>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</si>
  <si>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</si>
  <si>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</si>
  <si>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</si>
  <si>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</si>
  <si>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</si>
  <si>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</si>
  <si>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</si>
  <si>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</si>
  <si>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</si>
  <si>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</si>
  <si>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</si>
  <si>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</si>
  <si>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</si>
  <si>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</si>
  <si>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</si>
  <si>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</si>
  <si>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</si>
  <si>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</si>
  <si>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</si>
  <si>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</si>
  <si>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</si>
  <si>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</si>
  <si>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</si>
  <si>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</si>
  <si>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</si>
  <si>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</si>
  <si>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</si>
  <si>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</si>
  <si>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</si>
  <si>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</si>
  <si>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</si>
  <si>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</si>
  <si>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</si>
  <si>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</si>
  <si>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</si>
  <si>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</si>
  <si>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</si>
  <si>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</si>
  <si>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</si>
  <si>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</si>
  <si>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</si>
  <si>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</si>
  <si>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</si>
  <si>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</si>
  <si>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</si>
  <si>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</si>
  <si>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</si>
  <si>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</si>
  <si>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</si>
  <si>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</si>
  <si>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</si>
  <si>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</si>
  <si>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</si>
  <si>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</si>
  <si>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</si>
  <si>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</si>
  <si>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</si>
  <si>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</si>
  <si>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</si>
  <si>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</si>
  <si>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</si>
  <si>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</si>
  <si>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</si>
  <si>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</si>
  <si>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</si>
  <si>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</si>
  <si>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</si>
  <si>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</si>
  <si>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</si>
  <si>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</si>
  <si>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</si>
  <si>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</si>
  <si>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</si>
  <si>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</si>
  <si>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</si>
  <si>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</si>
  <si>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</si>
  <si>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</si>
  <si>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</si>
  <si>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</si>
  <si>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</si>
  <si>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</si>
  <si>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</si>
  <si>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</si>
  <si>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</si>
  <si>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</si>
  <si>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</si>
  <si>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</si>
  <si>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</si>
  <si>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</si>
  <si>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</si>
  <si>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</si>
  <si>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</si>
  <si>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</si>
  <si>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</si>
  <si>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</si>
  <si>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</si>
  <si>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</si>
  <si>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</si>
  <si>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</si>
  <si>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</si>
  <si>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</si>
  <si>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</si>
  <si>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</si>
  <si>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</si>
  <si>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</si>
  <si>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</si>
  <si>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</si>
  <si>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</si>
  <si>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</si>
  <si>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</si>
  <si>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</si>
  <si>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</si>
  <si>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</si>
  <si>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</si>
  <si>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</si>
  <si>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</si>
  <si>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</si>
  <si>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</si>
  <si>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</si>
  <si>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</si>
  <si>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</si>
  <si>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</si>
  <si>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</si>
  <si>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</si>
  <si>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</si>
  <si>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</si>
  <si>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</si>
  <si>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</si>
  <si>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</si>
  <si>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</si>
  <si>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</si>
  <si>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</si>
  <si>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</si>
  <si>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</si>
  <si>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</si>
  <si>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</si>
  <si>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</si>
  <si>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</si>
  <si>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</si>
  <si>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</si>
  <si>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</si>
  <si>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</si>
  <si>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</si>
  <si>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</si>
  <si>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</si>
  <si>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</si>
  <si>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</si>
  <si>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</si>
  <si>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</si>
  <si>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</si>
  <si>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</si>
  <si>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</si>
  <si>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</si>
  <si>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</si>
  <si>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</si>
  <si>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</si>
  <si>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</si>
  <si>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</si>
  <si>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</si>
  <si>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</si>
  <si>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</si>
  <si>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</si>
  <si>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</si>
  <si>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</si>
  <si>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</si>
  <si>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</si>
  <si>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</si>
  <si>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</si>
  <si>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</si>
  <si>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</si>
  <si>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</si>
  <si>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</si>
  <si>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</si>
  <si>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</si>
  <si>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</si>
  <si>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</si>
  <si>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</si>
  <si>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</si>
  <si>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</si>
  <si>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</si>
  <si>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</si>
  <si>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</si>
  <si>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</si>
  <si>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</si>
  <si>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</si>
  <si>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</si>
  <si>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</si>
  <si>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</si>
  <si>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</si>
  <si>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</si>
  <si>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</si>
  <si>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</si>
  <si>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</si>
  <si>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</si>
  <si>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</si>
  <si>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</si>
  <si>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</si>
  <si>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</si>
  <si>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</si>
  <si>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</si>
  <si>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</si>
  <si>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</si>
  <si>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</si>
  <si>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</si>
  <si>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</si>
  <si>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</si>
  <si>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</si>
  <si>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</si>
  <si>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</si>
  <si>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</si>
  <si>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</si>
  <si>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</si>
  <si>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</si>
  <si>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</si>
  <si>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</si>
  <si>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</si>
  <si>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</si>
  <si>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</si>
  <si>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</si>
  <si>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</si>
  <si>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</si>
  <si>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</si>
  <si>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</si>
  <si>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</si>
  <si>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</si>
  <si>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</si>
  <si>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</si>
  <si>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</si>
  <si>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</si>
  <si>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</si>
  <si>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</si>
  <si>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</si>
  <si>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</si>
  <si>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</si>
  <si>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</si>
  <si>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</si>
  <si>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</si>
  <si>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</si>
  <si>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</si>
  <si>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</si>
  <si>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</si>
  <si>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</si>
  <si>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</si>
  <si>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</si>
  <si>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</si>
  <si>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</si>
  <si>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</si>
  <si>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</si>
  <si>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</si>
  <si>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</si>
  <si>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</si>
  <si>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</si>
  <si>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</si>
  <si>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</si>
  <si>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</si>
  <si>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</si>
  <si>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</si>
  <si>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</si>
  <si>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</si>
  <si>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</si>
  <si>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</si>
  <si>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</si>
  <si>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</si>
  <si>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</si>
  <si>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</si>
  <si>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</si>
  <si>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</si>
  <si>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</si>
  <si>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</si>
  <si>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</si>
  <si>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</si>
  <si>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</si>
  <si>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</si>
  <si>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</si>
  <si>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</si>
  <si>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</si>
  <si>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</si>
  <si>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</si>
  <si>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</si>
  <si>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</si>
  <si>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</si>
  <si>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</si>
  <si>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</si>
  <si>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</si>
  <si>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</si>
  <si>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</si>
  <si>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</si>
  <si>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</si>
  <si>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</si>
  <si>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</si>
  <si>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</si>
  <si>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</si>
  <si>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</si>
  <si>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</si>
  <si>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</si>
  <si>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</si>
  <si>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</si>
  <si>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</si>
  <si>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</si>
  <si>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</si>
  <si>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</si>
  <si>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</si>
  <si>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</si>
  <si>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</si>
  <si>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</si>
  <si>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</si>
  <si>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</si>
  <si>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</si>
  <si>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</si>
  <si>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</si>
  <si>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</si>
  <si>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</si>
  <si>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</si>
  <si>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</si>
  <si>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</si>
  <si>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</si>
  <si>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</si>
  <si>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</si>
  <si>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</si>
  <si>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</si>
  <si>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</si>
  <si>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</si>
  <si>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</si>
  <si>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</si>
  <si>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</si>
  <si>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</si>
  <si>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</si>
  <si>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</si>
  <si>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</si>
  <si>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</si>
  <si>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</si>
  <si>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</si>
  <si>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</si>
  <si>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</si>
  <si>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</si>
  <si>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</si>
  <si>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</si>
  <si>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</si>
  <si>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</si>
  <si>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</si>
  <si>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</si>
  <si>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</si>
  <si>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</si>
  <si>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</si>
  <si>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</si>
  <si>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</si>
  <si>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</si>
  <si>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</si>
  <si>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</si>
  <si>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</si>
  <si>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</si>
  <si>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</si>
  <si>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</si>
  <si>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</si>
  <si>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</si>
  <si>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</si>
  <si>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</si>
  <si>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</si>
  <si>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</si>
  <si>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</si>
  <si>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</si>
  <si>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</si>
  <si>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</si>
  <si>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</si>
  <si>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</si>
  <si>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</si>
  <si>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</si>
  <si>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</si>
  <si>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</si>
  <si>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</si>
  <si>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</si>
  <si>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</si>
  <si>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</si>
  <si>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</si>
  <si>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</si>
  <si>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</si>
  <si>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</si>
  <si>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</si>
  <si>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</si>
  <si>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</si>
  <si>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</si>
  <si>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</si>
  <si>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</si>
  <si>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</si>
  <si>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</si>
  <si>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</si>
  <si>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</si>
  <si>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</si>
  <si>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</si>
  <si>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</si>
  <si>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</si>
  <si>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</si>
  <si>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</si>
  <si>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</si>
  <si>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</si>
  <si>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</si>
  <si>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</si>
  <si>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</si>
  <si>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</si>
  <si>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</si>
  <si>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</si>
  <si>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</si>
  <si>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</si>
  <si>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</si>
  <si>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</si>
  <si>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</si>
  <si>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</si>
  <si>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</si>
  <si>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</si>
  <si>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</si>
  <si>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</si>
  <si>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</si>
  <si>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</si>
  <si>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</si>
  <si>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</si>
  <si>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</si>
  <si>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</si>
  <si>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</si>
  <si>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</si>
  <si>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</si>
  <si>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</si>
  <si>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</si>
  <si>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</si>
  <si>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</si>
  <si>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</si>
  <si>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</si>
  <si>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</si>
  <si>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</si>
  <si>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</si>
  <si>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</si>
  <si>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</si>
  <si>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</si>
  <si>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</si>
  <si>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</si>
  <si>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</si>
  <si>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</si>
  <si>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</si>
  <si>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</si>
  <si>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</si>
  <si>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</si>
  <si>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</si>
  <si>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</si>
  <si>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</si>
  <si>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</si>
  <si>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</si>
  <si>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</si>
  <si>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</si>
  <si>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</si>
  <si>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</si>
  <si>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</si>
  <si>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</si>
  <si>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</si>
  <si>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</si>
  <si>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</si>
  <si>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</si>
  <si>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</si>
  <si>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</si>
  <si>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</si>
  <si>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</si>
  <si>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</si>
  <si>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</si>
  <si>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</si>
  <si>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</si>
  <si>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</si>
  <si>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</si>
  <si>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</si>
  <si>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</si>
  <si>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</si>
  <si>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</si>
  <si>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</si>
  <si>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</si>
  <si>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</si>
  <si>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</si>
  <si>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</si>
  <si>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</si>
  <si>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</si>
  <si>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</si>
  <si>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</si>
  <si>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</si>
  <si>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</si>
  <si>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</si>
  <si>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</si>
  <si>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</si>
  <si>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</si>
  <si>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</si>
  <si>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</si>
  <si>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</si>
  <si>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</si>
  <si>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</si>
  <si>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</si>
  <si>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</si>
  <si>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</si>
  <si>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</si>
  <si>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</si>
  <si>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</si>
  <si>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</si>
  <si>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</si>
  <si>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</si>
  <si>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</si>
  <si>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</si>
  <si>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</si>
  <si>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</si>
  <si>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</si>
  <si>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</si>
  <si>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</si>
  <si>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</si>
  <si>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</si>
  <si>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</si>
  <si>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</si>
  <si>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</si>
  <si>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</si>
  <si>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</si>
  <si>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</si>
  <si>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</si>
  <si>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</si>
  <si>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</si>
  <si>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</si>
  <si>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</si>
  <si>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</si>
  <si>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</si>
  <si>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</si>
  <si>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</si>
  <si>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</si>
  <si>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</si>
  <si>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</si>
  <si>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</si>
  <si>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</si>
  <si>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</si>
  <si>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</si>
  <si>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</si>
  <si>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</si>
  <si>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</si>
  <si>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</si>
  <si>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</si>
  <si>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</si>
  <si>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</si>
  <si>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</si>
  <si>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</si>
  <si>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</si>
  <si>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</si>
  <si>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</si>
  <si>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</si>
  <si>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</si>
  <si>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</si>
  <si>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</si>
  <si>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</si>
  <si>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</si>
  <si>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</si>
  <si>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</si>
  <si>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</si>
  <si>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</si>
  <si>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</si>
  <si>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</si>
  <si>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</si>
  <si>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</si>
  <si>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</si>
  <si>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</si>
  <si>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</si>
  <si>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</si>
  <si>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</si>
  <si>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</si>
  <si>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</si>
  <si>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</si>
  <si>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</si>
  <si>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</si>
  <si>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</si>
  <si>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</si>
  <si>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</si>
  <si>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</si>
  <si>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</si>
  <si>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</si>
  <si>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</si>
  <si>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</si>
  <si>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</si>
  <si>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</si>
  <si>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</si>
  <si>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</si>
  <si>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</si>
  <si>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</si>
  <si>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</si>
  <si>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</si>
  <si>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</si>
  <si>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</si>
  <si>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</si>
  <si>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</si>
  <si>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</si>
  <si>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</si>
  <si>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</si>
  <si>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</si>
  <si>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</si>
  <si>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</si>
  <si>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</si>
  <si>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</si>
  <si>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</si>
  <si>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</si>
  <si>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</si>
  <si>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</si>
  <si>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</si>
  <si>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</si>
  <si>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</si>
  <si>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</si>
  <si>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</si>
  <si>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</si>
  <si>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</si>
  <si>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</si>
  <si>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</si>
  <si>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</si>
  <si>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</si>
  <si>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</si>
  <si>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</si>
  <si>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</si>
  <si>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</si>
  <si>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</si>
  <si>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</si>
  <si>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</si>
  <si>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</si>
  <si>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</si>
  <si>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</si>
  <si>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</si>
  <si>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</si>
  <si>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</si>
  <si>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</si>
  <si>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</si>
  <si>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</si>
  <si>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</si>
  <si>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</si>
  <si>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</si>
  <si>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</si>
  <si>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</si>
  <si>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</si>
  <si>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</si>
  <si>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</si>
  <si>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</si>
  <si>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</si>
  <si>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</si>
  <si>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</si>
  <si>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</si>
  <si>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</si>
  <si>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</si>
  <si>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</si>
  <si>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</si>
  <si>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</si>
  <si>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</si>
  <si>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</si>
  <si>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</si>
  <si>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</si>
  <si>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</si>
  <si>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</si>
  <si>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</si>
  <si>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</si>
  <si>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</si>
  <si>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</si>
  <si>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</si>
  <si>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</si>
  <si>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</si>
  <si>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</si>
  <si>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</si>
  <si>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</si>
  <si>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</si>
  <si>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</si>
  <si>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</si>
  <si>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</si>
  <si>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</si>
  <si>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</si>
  <si>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</si>
  <si>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</si>
  <si>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</si>
  <si>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</si>
  <si>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</si>
  <si>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</si>
  <si>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</si>
  <si>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</si>
  <si>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</si>
  <si>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</si>
  <si>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</si>
  <si>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</si>
  <si>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</si>
  <si>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</si>
  <si>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</si>
  <si>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</si>
  <si>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</si>
  <si>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</si>
  <si>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</si>
  <si>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</si>
  <si>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</si>
  <si>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</si>
  <si>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</si>
  <si>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</si>
  <si>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</si>
  <si>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</si>
  <si>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</si>
  <si>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</si>
  <si>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</si>
  <si>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</si>
  <si>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</si>
  <si>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</si>
  <si>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</si>
  <si>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</si>
  <si>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</si>
  <si>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</si>
  <si>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</si>
  <si>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</si>
  <si>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</si>
  <si>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</si>
  <si>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</si>
  <si>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</si>
  <si>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</si>
  <si>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</si>
  <si>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</si>
  <si>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</si>
  <si>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</si>
  <si>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</si>
  <si>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</si>
  <si>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</si>
  <si>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</si>
  <si>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</si>
  <si>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</si>
  <si>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</si>
  <si>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</si>
  <si>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</si>
  <si>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</si>
  <si>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</si>
  <si>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</si>
  <si>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</si>
  <si>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</si>
  <si>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</si>
  <si>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</si>
  <si>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</si>
  <si>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</si>
  <si>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</si>
  <si>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</si>
  <si>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</si>
  <si>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</si>
  <si>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</si>
  <si>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</si>
  <si>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</si>
  <si>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</si>
  <si>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</si>
  <si>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</si>
  <si>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</si>
  <si>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</si>
  <si>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</si>
  <si>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</si>
  <si>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</si>
  <si>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</si>
  <si>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</si>
  <si>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</si>
  <si>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</si>
  <si>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</si>
  <si>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</si>
  <si>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</si>
  <si>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</si>
  <si>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</si>
  <si>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</si>
  <si>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</si>
  <si>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</si>
  <si>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</si>
  <si>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</si>
  <si>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</si>
  <si>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</si>
  <si>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</si>
  <si>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</si>
  <si>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</si>
  <si>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</si>
  <si>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</si>
  <si>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</si>
  <si>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</si>
  <si>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</si>
  <si>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</si>
  <si>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</si>
  <si>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</si>
  <si>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</si>
  <si>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</si>
  <si>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</si>
  <si>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</si>
  <si>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</si>
  <si>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</si>
  <si>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</si>
  <si>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</si>
  <si>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</si>
  <si>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</si>
  <si>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</si>
  <si>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</si>
  <si>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</si>
  <si>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</si>
  <si>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</si>
  <si>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</si>
  <si>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</si>
  <si>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</si>
  <si>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</si>
  <si>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</si>
  <si>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</si>
  <si>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</si>
  <si>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</si>
  <si>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</si>
  <si>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</si>
  <si>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</si>
  <si>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</si>
  <si>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</si>
  <si>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</si>
  <si>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</si>
  <si>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</si>
  <si>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</si>
  <si>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</si>
  <si>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</si>
  <si>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</si>
  <si>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</si>
  <si>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</si>
  <si>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</si>
  <si>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</si>
  <si>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</si>
  <si>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</si>
  <si>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</si>
  <si>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</si>
  <si>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</si>
  <si>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</si>
  <si>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</si>
  <si>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</si>
  <si>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</si>
  <si>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</si>
  <si>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</si>
  <si>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</si>
  <si>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</si>
  <si>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</si>
  <si>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</si>
  <si>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</si>
  <si>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</si>
  <si>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</si>
  <si>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</si>
  <si>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</si>
  <si>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</si>
  <si>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</si>
  <si>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</si>
  <si>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</si>
  <si>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</si>
  <si>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</si>
  <si>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</si>
  <si>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</si>
  <si>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</si>
  <si>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</si>
  <si>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</si>
  <si>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</si>
  <si>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</si>
  <si>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</si>
  <si>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</si>
  <si>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</si>
  <si>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</si>
  <si>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</si>
  <si>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</si>
  <si>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</si>
  <si>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</si>
  <si>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</si>
  <si>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</si>
  <si>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</si>
  <si>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</si>
  <si>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</si>
  <si>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</si>
  <si>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</si>
  <si>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</si>
  <si>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</si>
  <si>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</si>
  <si>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</si>
  <si>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</si>
  <si>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</si>
  <si>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</si>
  <si>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</si>
  <si>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</si>
  <si>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</si>
  <si>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</si>
  <si>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</si>
  <si>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</si>
  <si>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</si>
  <si>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</si>
  <si>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</si>
  <si>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</si>
  <si>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</si>
  <si>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</si>
  <si>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</si>
  <si>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</si>
  <si>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</si>
  <si>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</si>
  <si>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</si>
  <si>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</si>
  <si>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</si>
  <si>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</si>
  <si>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</si>
  <si>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</si>
  <si>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</si>
  <si>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</si>
  <si>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</si>
  <si>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</si>
  <si>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</si>
  <si>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</si>
  <si>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</si>
  <si>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</si>
  <si>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</si>
  <si>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</si>
  <si>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</si>
  <si>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</si>
  <si>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</si>
  <si>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</si>
  <si>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</si>
  <si>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</si>
  <si>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</si>
  <si>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</si>
  <si>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</si>
  <si>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</si>
  <si>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</si>
  <si>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</si>
  <si>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</si>
  <si>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</si>
  <si>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</si>
  <si>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</si>
  <si>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</si>
  <si>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</si>
  <si>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</si>
  <si>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</si>
  <si>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</si>
  <si>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</si>
  <si>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</si>
  <si>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</si>
  <si>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</si>
  <si>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</si>
  <si>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</si>
  <si>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</si>
  <si>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</si>
  <si>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</si>
  <si>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</si>
  <si>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</si>
  <si>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</si>
  <si>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</si>
  <si>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</si>
  <si>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</si>
  <si>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</si>
  <si>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</si>
  <si>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</si>
  <si>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</si>
  <si>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</si>
  <si>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</si>
  <si>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</si>
  <si>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</si>
  <si>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</si>
  <si>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</si>
  <si>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</si>
  <si>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</si>
  <si>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</si>
  <si>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</si>
  <si>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</si>
  <si>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</si>
  <si>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</si>
  <si>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</si>
  <si>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</si>
  <si>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</si>
  <si>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</si>
  <si>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</si>
  <si>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</si>
  <si>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</si>
  <si>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</si>
  <si>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</si>
  <si>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</si>
  <si>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</si>
  <si>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</si>
  <si>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</si>
  <si>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</si>
  <si>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</si>
  <si>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</si>
  <si>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</si>
  <si>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</si>
  <si>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</si>
  <si>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</si>
  <si>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</si>
  <si>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</si>
  <si>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</si>
  <si>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</si>
  <si>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</si>
  <si>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</si>
  <si>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</si>
  <si>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</si>
  <si>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</si>
  <si>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</si>
  <si>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</si>
  <si>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</si>
  <si>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</si>
  <si>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</si>
  <si>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</si>
  <si>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</si>
  <si>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</si>
  <si>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</si>
  <si>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</si>
  <si>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</si>
  <si>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</si>
  <si>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</si>
  <si>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</si>
  <si>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</si>
  <si>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</si>
  <si>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</si>
  <si>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</si>
  <si>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</si>
  <si>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</si>
  <si>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</si>
  <si>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</si>
  <si>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</si>
  <si>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</si>
  <si>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</si>
  <si>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</si>
  <si>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</si>
  <si>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</si>
  <si>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</si>
  <si>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</si>
  <si>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</si>
  <si>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</si>
  <si>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</si>
  <si>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</si>
  <si>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</si>
  <si>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</si>
  <si>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</si>
  <si>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</si>
  <si>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</si>
  <si>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</si>
  <si>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</si>
  <si>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</si>
  <si>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</si>
  <si>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</si>
  <si>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</si>
  <si>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</si>
  <si>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</si>
  <si>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</si>
  <si>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</si>
  <si>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</si>
  <si>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</si>
  <si>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</si>
  <si>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</si>
  <si>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</si>
  <si>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</si>
  <si>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</si>
  <si>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</si>
  <si>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</si>
  <si>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</si>
  <si>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</si>
  <si>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</si>
  <si>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</si>
  <si>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</si>
  <si>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</si>
  <si>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</si>
  <si>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</si>
  <si>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</si>
  <si>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</si>
  <si>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</si>
  <si>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</si>
  <si>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</si>
  <si>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</si>
  <si>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</si>
  <si>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</si>
  <si>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</si>
  <si>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</si>
  <si>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</si>
  <si>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</si>
  <si>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</si>
  <si>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</si>
  <si>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</si>
  <si>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</si>
  <si>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</si>
  <si>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</si>
  <si>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</si>
  <si>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</si>
  <si>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</si>
  <si>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</si>
  <si>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</si>
  <si>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</si>
  <si>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</si>
  <si>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</si>
  <si>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</si>
  <si>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</si>
  <si>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</si>
  <si>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</si>
  <si>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</si>
  <si>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</si>
  <si>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</si>
  <si>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</si>
  <si>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</si>
  <si>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</si>
  <si>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</si>
  <si>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</si>
  <si>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</si>
  <si>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</si>
  <si>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</si>
  <si>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</si>
  <si>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</si>
  <si>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</si>
  <si>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</si>
  <si>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</si>
  <si>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</si>
  <si>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</si>
  <si>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</si>
  <si>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</si>
  <si>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</si>
  <si>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</si>
  <si>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</si>
  <si>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</si>
  <si>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</si>
  <si>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</si>
  <si>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</si>
  <si>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</si>
  <si>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</si>
  <si>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</si>
  <si>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</si>
  <si>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</si>
  <si>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</si>
  <si>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</si>
  <si>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</si>
  <si>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</si>
  <si>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</si>
  <si>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</si>
  <si>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</si>
  <si>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</si>
  <si>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</si>
  <si>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</si>
  <si>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</si>
  <si>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</si>
  <si>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</si>
  <si>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</si>
  <si>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</si>
  <si>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</si>
  <si>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</si>
  <si>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</si>
  <si>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</si>
  <si>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</si>
  <si>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</si>
  <si>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</si>
  <si>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</si>
  <si>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</si>
  <si>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</si>
  <si>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</si>
  <si>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</si>
  <si>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</si>
  <si>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</si>
  <si>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</si>
  <si>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</si>
  <si>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</si>
  <si>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</si>
  <si>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</si>
  <si>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</si>
  <si>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</si>
  <si>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</si>
  <si>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</si>
  <si>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</si>
  <si>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</si>
  <si>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</si>
  <si>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</si>
  <si>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</si>
  <si>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</si>
  <si>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</si>
  <si>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</si>
  <si>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</si>
  <si>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</si>
  <si>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</si>
  <si>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</si>
  <si>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</si>
  <si>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</si>
  <si>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</si>
  <si>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</si>
  <si>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</si>
  <si>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</si>
  <si>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</si>
  <si>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</si>
  <si>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</si>
  <si>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</si>
  <si>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</si>
  <si>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</si>
  <si>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</si>
  <si>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</si>
  <si>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</si>
  <si>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</si>
  <si>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</si>
  <si>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</si>
  <si>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</si>
  <si>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</si>
  <si>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</si>
  <si>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</si>
  <si>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</si>
  <si>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</si>
  <si>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</si>
  <si>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</si>
  <si>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</si>
  <si>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</si>
  <si>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</si>
  <si>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</si>
  <si>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</si>
  <si>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</si>
  <si>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</si>
  <si>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</si>
  <si>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</si>
  <si>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</si>
  <si>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</si>
  <si>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</si>
  <si>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</si>
  <si>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</si>
  <si>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</si>
  <si>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</si>
  <si>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</si>
  <si>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</si>
  <si>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</si>
  <si>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</si>
  <si>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</si>
  <si>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</si>
  <si>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</si>
  <si>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</si>
  <si>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</si>
  <si>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</si>
  <si>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</si>
  <si>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</si>
  <si>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</si>
  <si>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</si>
  <si>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</si>
  <si>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</si>
  <si>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</si>
  <si>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</si>
  <si>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</si>
  <si>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</si>
  <si>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</si>
  <si>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</si>
  <si>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</si>
  <si>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</si>
  <si>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</si>
  <si>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</si>
  <si>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</si>
  <si>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</si>
  <si>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</si>
  <si>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</si>
  <si>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</si>
  <si>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</si>
  <si>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</si>
  <si>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</si>
  <si>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</si>
  <si>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</si>
  <si>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</si>
  <si>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</si>
  <si>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</si>
  <si>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</si>
  <si>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</si>
  <si>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</si>
  <si>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</si>
  <si>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</si>
  <si>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</si>
  <si>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</si>
  <si>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</si>
  <si>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</si>
  <si>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</si>
  <si>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</si>
  <si>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</si>
  <si>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</si>
  <si>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</si>
  <si>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</si>
  <si>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</si>
  <si>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</si>
  <si>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</si>
  <si>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</si>
  <si>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</si>
  <si>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</si>
  <si>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</si>
  <si>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</si>
  <si>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</si>
  <si>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</si>
  <si>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</si>
  <si>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</si>
  <si>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</si>
  <si>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</si>
  <si>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</si>
  <si>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</si>
  <si>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</si>
  <si>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</si>
  <si>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</si>
  <si>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</si>
  <si>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</si>
  <si>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</si>
  <si>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</si>
  <si>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</si>
  <si>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</si>
  <si>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</si>
  <si>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</si>
  <si>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</si>
  <si>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</si>
  <si>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</si>
  <si>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</si>
  <si>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</si>
  <si>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</si>
  <si>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</si>
  <si>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</si>
  <si>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</si>
  <si>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</si>
  <si>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</si>
  <si>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</si>
  <si>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</si>
  <si>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</si>
  <si>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</si>
  <si>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</si>
  <si>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</si>
  <si>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</si>
  <si>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</si>
  <si>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</si>
  <si>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</si>
  <si>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</si>
  <si>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</si>
  <si>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</si>
  <si>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</si>
  <si>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</si>
  <si>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</si>
  <si>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</si>
  <si>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</si>
  <si>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</si>
  <si>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</si>
  <si>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</si>
  <si>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</si>
  <si>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</si>
  <si>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</si>
  <si>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</si>
  <si>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</si>
  <si>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</si>
  <si>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</si>
  <si>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</si>
  <si>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</si>
  <si>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</si>
  <si>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</si>
  <si>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</si>
  <si>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</si>
  <si>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</si>
  <si>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</si>
  <si>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</si>
  <si>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</si>
  <si>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</si>
  <si>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</si>
  <si>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</si>
  <si>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</si>
  <si>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</si>
  <si>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</si>
  <si>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</si>
  <si>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</si>
  <si>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</si>
  <si>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</si>
  <si>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</si>
  <si>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</si>
  <si>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</si>
  <si>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</si>
  <si>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</si>
  <si>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</si>
  <si>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</si>
  <si>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</si>
  <si>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</si>
  <si>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</si>
  <si>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</si>
  <si>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</si>
  <si>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</si>
  <si>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</si>
  <si>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</si>
  <si>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</si>
  <si>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</si>
  <si>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</si>
  <si>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</si>
  <si>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</si>
  <si>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</si>
  <si>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</si>
  <si>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</si>
  <si>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</si>
  <si>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</si>
  <si>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</si>
  <si>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</si>
  <si>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</si>
  <si>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</si>
  <si>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</si>
  <si>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</si>
  <si>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</si>
  <si>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</si>
  <si>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</si>
  <si>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</si>
  <si>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</si>
  <si>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</si>
  <si>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</si>
  <si>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</si>
  <si>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</si>
  <si>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</si>
  <si>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</si>
  <si>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</si>
  <si>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</si>
  <si>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</si>
  <si>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</si>
  <si>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</si>
  <si>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</si>
  <si>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</si>
  <si>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</si>
  <si>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</si>
  <si>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</si>
  <si>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</si>
  <si>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</si>
  <si>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</si>
  <si>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</si>
  <si>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</si>
  <si>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</si>
  <si>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</si>
  <si>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</si>
  <si>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</si>
  <si>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</si>
  <si>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</si>
  <si>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</si>
  <si>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</si>
  <si>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</si>
  <si>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</si>
  <si>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</si>
  <si>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</si>
  <si>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</si>
  <si>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</si>
  <si>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</si>
  <si>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</si>
  <si>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</si>
  <si>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</si>
  <si>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</si>
  <si>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</si>
  <si>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</si>
  <si>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</si>
  <si>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</si>
  <si>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</si>
  <si>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</si>
  <si>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</si>
  <si>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</si>
  <si>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</si>
  <si>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</si>
  <si>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</si>
  <si>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</si>
  <si>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</si>
  <si>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</si>
  <si>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</si>
  <si>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</si>
  <si>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</si>
  <si>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</si>
  <si>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</si>
  <si>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</si>
  <si>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</si>
  <si>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</si>
  <si>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</si>
  <si>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</si>
  <si>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</si>
  <si>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</si>
  <si>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</si>
  <si>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</si>
  <si>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</si>
  <si>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</si>
  <si>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</si>
  <si>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</si>
  <si>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</si>
  <si>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</si>
  <si>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</si>
  <si>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</si>
  <si>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</si>
  <si>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</si>
  <si>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</si>
  <si>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</si>
  <si>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</si>
  <si>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</si>
  <si>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</si>
  <si>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</si>
  <si>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</si>
  <si>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</si>
  <si>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</si>
  <si>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</si>
  <si>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</si>
  <si>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</si>
  <si>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</si>
  <si>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</si>
  <si>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</si>
  <si>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</si>
  <si>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</si>
  <si>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</si>
  <si>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</si>
  <si>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</si>
  <si>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</si>
  <si>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</si>
  <si>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</si>
  <si>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</si>
  <si>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</si>
  <si>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</si>
  <si>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</si>
  <si>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</si>
  <si>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</si>
  <si>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</si>
  <si>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</si>
  <si>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</si>
  <si>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</si>
  <si>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</si>
  <si>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</si>
  <si>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</si>
  <si>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</si>
  <si>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</si>
  <si>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</si>
  <si>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</si>
  <si>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</si>
  <si>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</si>
  <si>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</si>
  <si>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</si>
  <si>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</si>
  <si>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</si>
  <si>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</si>
  <si>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</si>
  <si>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</si>
  <si>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</si>
  <si>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</si>
  <si>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</si>
  <si>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</si>
  <si>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</si>
  <si>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</si>
  <si>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</si>
  <si>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</si>
  <si>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</si>
  <si>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</si>
  <si>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</si>
  <si>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</si>
  <si>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</si>
  <si>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</si>
  <si>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</si>
  <si>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</si>
  <si>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</si>
  <si>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</si>
  <si>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</si>
  <si>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</si>
  <si>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</si>
  <si>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</si>
  <si>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</si>
  <si>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</si>
  <si>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</si>
  <si>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</si>
  <si>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</si>
  <si>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</si>
  <si>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</si>
  <si>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</si>
  <si>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</si>
  <si>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</si>
  <si>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</si>
  <si>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</si>
  <si>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</si>
  <si>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</si>
  <si>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</si>
  <si>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</si>
  <si>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</si>
  <si>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</si>
  <si>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</si>
  <si>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</si>
  <si>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</si>
  <si>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</si>
  <si>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</si>
  <si>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</si>
  <si>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</si>
  <si>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</si>
  <si>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</si>
  <si>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</si>
  <si>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</si>
  <si>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</si>
  <si>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</si>
  <si>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</si>
  <si>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</si>
  <si>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</si>
  <si>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</si>
  <si>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</si>
  <si>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</si>
  <si>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</si>
  <si>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</si>
  <si>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</si>
  <si>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</si>
  <si>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</si>
  <si>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</si>
  <si>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</si>
  <si>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</si>
  <si>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</si>
  <si>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</si>
  <si>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</si>
  <si>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</si>
  <si>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</si>
  <si>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</si>
  <si>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</si>
  <si>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</si>
  <si>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</si>
  <si>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</si>
  <si>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</si>
  <si>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</si>
  <si>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</si>
  <si>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</si>
  <si>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</si>
  <si>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</si>
  <si>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</si>
  <si>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</si>
  <si>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</si>
  <si>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</si>
  <si>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</si>
  <si>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</si>
  <si>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</si>
  <si>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</si>
  <si>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</si>
  <si>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</si>
  <si>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</si>
  <si>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</si>
  <si>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</si>
  <si>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</si>
  <si>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</si>
  <si>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</si>
  <si>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</si>
  <si>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</si>
  <si>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</si>
  <si>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</si>
  <si>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</si>
  <si>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</si>
  <si>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</si>
  <si>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</si>
  <si>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</si>
  <si>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</si>
  <si>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</si>
  <si>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</si>
  <si>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</si>
  <si>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</si>
  <si>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</si>
  <si>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</si>
  <si>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</si>
  <si>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</si>
  <si>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</si>
  <si>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</si>
  <si>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</si>
  <si>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</si>
  <si>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</si>
  <si>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</si>
  <si>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</si>
  <si>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</si>
  <si>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</si>
  <si>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</si>
  <si>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</si>
  <si>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</si>
  <si>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</si>
  <si>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</si>
  <si>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</si>
  <si>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</si>
  <si>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</si>
  <si>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</si>
  <si>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</si>
  <si>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</si>
  <si>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</si>
  <si>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</si>
  <si>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</si>
  <si>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</si>
  <si>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</si>
  <si>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</si>
  <si>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</si>
  <si>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</si>
  <si>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</si>
  <si>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</si>
  <si>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</si>
  <si>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</si>
  <si>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</si>
  <si>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</si>
  <si>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</si>
  <si>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</si>
  <si>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</si>
  <si>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</si>
  <si>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</si>
  <si>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</si>
  <si>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</si>
  <si>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</si>
  <si>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</si>
  <si>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</si>
  <si>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</si>
  <si>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</si>
  <si>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</si>
  <si>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</si>
  <si>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</si>
  <si>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</si>
  <si>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</si>
  <si>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</si>
  <si>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</si>
  <si>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</si>
  <si>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</si>
  <si>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</si>
  <si>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</si>
  <si>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</si>
  <si>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</si>
  <si>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</si>
  <si>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</si>
  <si>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</si>
  <si>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</si>
  <si>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</si>
  <si>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</si>
  <si>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</si>
  <si>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</si>
  <si>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</si>
  <si>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</si>
  <si>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</si>
  <si>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</si>
  <si>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</si>
  <si>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</si>
  <si>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</si>
  <si>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</si>
  <si>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</si>
  <si>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</si>
  <si>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</si>
  <si>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</si>
  <si>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</si>
  <si>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</si>
  <si>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</si>
  <si>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</si>
  <si>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</si>
  <si>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</si>
  <si>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</si>
  <si>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</si>
  <si>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</si>
  <si>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</si>
  <si>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</si>
  <si>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</si>
  <si>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</si>
  <si>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</si>
  <si>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</si>
  <si>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</si>
  <si>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</si>
  <si>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</si>
  <si>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</si>
  <si>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</si>
  <si>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</si>
  <si>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</si>
  <si>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</si>
  <si>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</si>
  <si>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</si>
  <si>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</si>
  <si>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</si>
  <si>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</si>
  <si>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</si>
  <si>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</si>
  <si>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</si>
  <si>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</si>
  <si>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</si>
  <si>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</si>
  <si>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</si>
  <si>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</si>
  <si>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</si>
  <si>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</si>
  <si>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</si>
  <si>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</si>
  <si>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</si>
  <si>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</si>
  <si>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</si>
  <si>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</si>
  <si>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</si>
  <si>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</si>
  <si>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</si>
  <si>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</si>
  <si>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</si>
  <si>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</si>
  <si>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</si>
  <si>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</si>
  <si>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</si>
  <si>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</si>
  <si>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</si>
  <si>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</si>
  <si>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</si>
  <si>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</si>
  <si>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</si>
  <si>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</si>
  <si>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</si>
  <si>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</si>
  <si>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</si>
  <si>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</si>
  <si>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</si>
  <si>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</si>
  <si>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</si>
  <si>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</si>
  <si>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</si>
  <si>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</si>
  <si>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</si>
  <si>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</si>
  <si>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</si>
  <si>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</si>
  <si>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</si>
  <si>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</si>
  <si>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</si>
  <si>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</si>
  <si>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</si>
  <si>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</si>
  <si>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</si>
  <si>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</si>
  <si>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</si>
  <si>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</si>
  <si>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</si>
  <si>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</si>
  <si>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</si>
  <si>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</si>
  <si>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</si>
  <si>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</si>
  <si>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</si>
  <si>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</si>
  <si>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</si>
  <si>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</si>
  <si>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</si>
  <si>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</si>
  <si>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</si>
  <si>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</si>
  <si>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</si>
  <si>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</si>
  <si>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</si>
  <si>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</si>
  <si>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</si>
  <si>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</si>
  <si>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</si>
  <si>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</si>
  <si>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</si>
  <si>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</si>
  <si>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</si>
  <si>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</si>
  <si>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</si>
  <si>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</si>
  <si>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</si>
  <si>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</si>
  <si>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</si>
  <si>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</si>
  <si>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</si>
  <si>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</si>
  <si>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</si>
  <si>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</si>
  <si>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</si>
  <si>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</si>
  <si>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</si>
  <si>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</si>
  <si>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</si>
  <si>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</si>
  <si>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</si>
  <si>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</si>
  <si>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</si>
  <si>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</si>
  <si>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</si>
  <si>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</si>
  <si>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</si>
  <si>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</si>
  <si>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</si>
  <si>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</si>
  <si>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</si>
  <si>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</si>
  <si>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</si>
  <si>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</si>
  <si>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</si>
  <si>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</si>
  <si>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</si>
  <si>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</si>
  <si>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</si>
  <si>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</si>
  <si>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</si>
  <si>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</si>
  <si>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</si>
  <si>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</si>
  <si>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</si>
  <si>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</si>
  <si>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</si>
  <si>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</si>
  <si>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</si>
  <si>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</si>
  <si>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</si>
  <si>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</si>
  <si>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</si>
  <si>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</si>
  <si>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</si>
  <si>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</si>
  <si>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</si>
  <si>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</si>
  <si>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</si>
  <si>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</si>
  <si>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</si>
  <si>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</si>
  <si>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</si>
  <si>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</si>
  <si>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</si>
  <si>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</si>
  <si>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</si>
  <si>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</si>
  <si>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</si>
  <si>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</si>
  <si>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</si>
  <si>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</si>
  <si>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</si>
  <si>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</si>
  <si>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</si>
  <si>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</si>
  <si>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</si>
  <si>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</si>
  <si>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</si>
  <si>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</si>
  <si>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</si>
  <si>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</si>
  <si>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</si>
  <si>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</si>
  <si>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</si>
  <si>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</si>
  <si>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</si>
  <si>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</si>
  <si>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</si>
  <si>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</si>
  <si>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</si>
  <si>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</si>
  <si>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</si>
  <si>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</si>
  <si>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</si>
  <si>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</si>
  <si>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</si>
  <si>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</si>
  <si>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</si>
  <si>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</si>
  <si>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</si>
  <si>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</si>
  <si>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</si>
  <si>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</si>
  <si>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</si>
  <si>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</si>
  <si>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</si>
  <si>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</si>
  <si>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</si>
  <si>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</si>
  <si>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</si>
  <si>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</si>
  <si>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</si>
  <si>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</si>
  <si>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</si>
  <si>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</si>
  <si>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</si>
  <si>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</si>
  <si>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</si>
  <si>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</si>
  <si>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</si>
  <si>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</si>
  <si>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</si>
  <si>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</si>
  <si>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</si>
  <si>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</si>
  <si>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</si>
  <si>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</si>
  <si>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</si>
  <si>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</si>
  <si>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</si>
  <si>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</si>
  <si>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</si>
  <si>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</si>
  <si>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</si>
  <si>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</si>
  <si>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</si>
  <si>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</si>
  <si>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</si>
  <si>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</si>
  <si>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</si>
  <si>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</si>
  <si>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</si>
  <si>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</si>
  <si>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</si>
  <si>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</si>
  <si>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</si>
  <si>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</si>
  <si>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</si>
  <si>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</si>
  <si>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</si>
  <si>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</si>
  <si>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</si>
  <si>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</si>
  <si>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</si>
  <si>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</si>
  <si>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</si>
  <si>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</si>
  <si>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</si>
  <si>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</si>
  <si>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</si>
  <si>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</si>
  <si>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</si>
  <si>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</si>
  <si>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</si>
  <si>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</si>
  <si>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</si>
  <si>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</si>
  <si>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</si>
  <si>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</si>
  <si>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</si>
  <si>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</si>
  <si>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</si>
  <si>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</si>
  <si>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</si>
  <si>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</si>
  <si>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</si>
  <si>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</si>
  <si>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</si>
  <si>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</si>
  <si>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</si>
  <si>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</si>
  <si>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</si>
  <si>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</si>
  <si>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</si>
  <si>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</si>
  <si>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</si>
  <si>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</si>
  <si>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</si>
  <si>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</si>
  <si>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</si>
  <si>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</si>
  <si>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</si>
  <si>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</si>
  <si>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</si>
  <si>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</si>
  <si>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</si>
  <si>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</si>
  <si>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</si>
  <si>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</si>
  <si>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</si>
  <si>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</si>
  <si>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</si>
  <si>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</si>
  <si>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</si>
  <si>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</si>
  <si>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</si>
  <si>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</si>
  <si>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</si>
  <si>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</si>
  <si>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</si>
  <si>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</si>
  <si>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</si>
  <si>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</si>
  <si>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</si>
  <si>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</si>
  <si>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</si>
  <si>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</si>
  <si>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</si>
  <si>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</si>
  <si>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</si>
  <si>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</si>
  <si>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</si>
  <si>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</si>
  <si>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</si>
  <si>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</si>
  <si>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</si>
  <si>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</si>
  <si>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</si>
  <si>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</si>
  <si>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</si>
  <si>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</si>
  <si>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</si>
  <si>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</si>
  <si>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</si>
  <si>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</si>
  <si>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</si>
  <si>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</si>
  <si>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</si>
  <si>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</si>
  <si>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</si>
  <si>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</si>
  <si>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</si>
  <si>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</si>
  <si>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</si>
  <si>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</si>
  <si>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</si>
  <si>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</si>
  <si>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</si>
  <si>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</si>
  <si>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</si>
  <si>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</si>
  <si>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</si>
  <si>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</si>
  <si>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</si>
  <si>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</si>
  <si>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</si>
  <si>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</si>
  <si>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</si>
  <si>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</si>
  <si>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</si>
  <si>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</si>
  <si>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</si>
  <si>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</si>
  <si>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</si>
  <si>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</si>
  <si>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</si>
  <si>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</si>
  <si>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</si>
  <si>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</si>
  <si>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</si>
  <si>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</si>
  <si>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</si>
  <si>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</si>
  <si>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</si>
  <si>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</si>
  <si>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</si>
  <si>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</si>
  <si>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</si>
  <si>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</si>
  <si>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</si>
  <si>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</si>
  <si>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</si>
  <si>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</si>
  <si>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</si>
  <si>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</si>
  <si>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</si>
  <si>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</si>
  <si>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</si>
  <si>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</si>
  <si>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</si>
  <si>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</si>
  <si>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</si>
  <si>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</si>
  <si>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</si>
  <si>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</si>
  <si>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</si>
  <si>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</si>
  <si>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</si>
  <si>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</si>
  <si>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</si>
  <si>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</si>
  <si>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</si>
  <si>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</si>
  <si>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</si>
  <si>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</si>
  <si>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</si>
  <si>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</si>
  <si>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</si>
  <si>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</si>
  <si>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</si>
  <si>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</si>
  <si>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</si>
  <si>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</si>
  <si>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</si>
  <si>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</si>
  <si>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</si>
  <si>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</si>
  <si>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</si>
  <si>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</si>
  <si>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</si>
  <si>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</si>
  <si>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</si>
  <si>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</si>
  <si>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</si>
  <si>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</si>
  <si>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</si>
  <si>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</si>
  <si>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</si>
  <si>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</si>
  <si>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</si>
  <si>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</si>
  <si>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</si>
  <si>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</si>
  <si>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</si>
  <si>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</si>
  <si>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</si>
  <si>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</si>
  <si>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</si>
  <si>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</si>
  <si>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</si>
  <si>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</si>
  <si>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</si>
  <si>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</si>
  <si>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</si>
  <si>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</si>
  <si>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</si>
  <si>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</si>
  <si>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</si>
  <si>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</si>
  <si>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</si>
  <si>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</si>
  <si>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</si>
  <si>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</si>
  <si>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</si>
  <si>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</si>
  <si>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</si>
  <si>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</si>
  <si>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</si>
  <si>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</si>
  <si>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</si>
  <si>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</si>
  <si>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</si>
  <si>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</si>
  <si>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</si>
  <si>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</si>
  <si>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</si>
  <si>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</si>
  <si>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</si>
  <si>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</si>
  <si>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</si>
  <si>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</si>
  <si>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</si>
  <si>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</si>
  <si>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</si>
  <si>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</si>
  <si>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</si>
  <si>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</si>
  <si>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</si>
  <si>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</si>
  <si>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</si>
  <si>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</si>
  <si>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</si>
  <si>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</si>
  <si>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</si>
  <si>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</si>
  <si>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</si>
  <si>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</si>
  <si>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</si>
  <si>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</si>
  <si>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</si>
  <si>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</si>
  <si>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</si>
  <si>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</si>
  <si>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</si>
  <si>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</si>
  <si>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</si>
  <si>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</si>
  <si>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</si>
  <si>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</si>
  <si>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</si>
  <si>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</si>
  <si>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</si>
  <si>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</si>
  <si>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</si>
  <si>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</si>
  <si>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</si>
  <si>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</si>
  <si>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</si>
  <si>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</si>
  <si>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</si>
  <si>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</si>
  <si>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</si>
  <si>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</si>
  <si>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</si>
  <si>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</si>
  <si>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</si>
  <si>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</si>
  <si>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</si>
  <si>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</si>
  <si>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</si>
  <si>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</si>
  <si>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</si>
  <si>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</si>
  <si>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</si>
  <si>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</si>
  <si>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</si>
  <si>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</si>
  <si>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</si>
  <si>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</si>
  <si>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</si>
  <si>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</si>
  <si>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</si>
  <si>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</si>
  <si>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</si>
  <si>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</si>
  <si>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</si>
  <si>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</si>
  <si>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</si>
  <si>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</si>
  <si>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</si>
  <si>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</si>
  <si>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</si>
  <si>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</si>
  <si>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</si>
  <si>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</si>
  <si>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</si>
  <si>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</si>
  <si>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</si>
  <si>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</si>
  <si>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</si>
  <si>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</si>
  <si>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</si>
  <si>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</si>
  <si>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</si>
  <si>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</si>
  <si>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</si>
  <si>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</si>
  <si>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</si>
  <si>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</si>
  <si>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</si>
  <si>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</si>
  <si>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</si>
  <si>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</si>
  <si>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</si>
  <si>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</si>
  <si>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</si>
  <si>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</si>
  <si>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</si>
  <si>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</si>
  <si>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</si>
  <si>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</si>
  <si>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</si>
  <si>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</si>
  <si>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</si>
  <si>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</si>
  <si>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</si>
  <si>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</si>
  <si>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</si>
  <si>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</si>
  <si>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</si>
  <si>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</si>
  <si>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</si>
  <si>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</si>
  <si>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</si>
  <si>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</si>
  <si>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</si>
  <si>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</si>
  <si>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</si>
  <si>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</si>
  <si>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</si>
  <si>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</si>
  <si>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</si>
  <si>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</si>
  <si>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</si>
  <si>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</si>
  <si>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</si>
  <si>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</si>
  <si>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</si>
  <si>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</si>
  <si>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</si>
  <si>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</si>
  <si>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</si>
  <si>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</si>
  <si>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</si>
  <si>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</si>
  <si>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</si>
  <si>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</si>
  <si>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</si>
  <si>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</si>
  <si>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</si>
  <si>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</si>
  <si>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</si>
  <si>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</si>
  <si>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</si>
  <si>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</si>
  <si>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</si>
  <si>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</si>
  <si>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</si>
  <si>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</si>
  <si>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</si>
  <si>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</si>
  <si>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</si>
  <si>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</si>
  <si>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</si>
  <si>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</si>
  <si>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</si>
  <si>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</si>
  <si>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</si>
  <si>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</si>
  <si>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</si>
  <si>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</si>
  <si>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</si>
  <si>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</si>
  <si>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</si>
  <si>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</si>
  <si>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</si>
  <si>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</si>
  <si>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</si>
  <si>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</si>
  <si>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</si>
  <si>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</si>
  <si>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</si>
  <si>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</si>
  <si>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</si>
  <si>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</si>
  <si>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</si>
  <si>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</si>
  <si>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</si>
  <si>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</si>
  <si>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</si>
  <si>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</si>
  <si>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</si>
  <si>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</si>
  <si>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</si>
  <si>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</si>
  <si>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</si>
  <si>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</si>
  <si>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</si>
  <si>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</si>
  <si>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</si>
  <si>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</si>
  <si>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</si>
  <si>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</si>
  <si>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</si>
  <si>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</si>
  <si>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</si>
  <si>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</si>
  <si>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</si>
  <si>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</si>
  <si>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</si>
  <si>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</si>
  <si>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</si>
  <si>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</si>
  <si>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</si>
  <si>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</si>
  <si>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</si>
  <si>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</si>
  <si>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</si>
  <si>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</si>
  <si>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</si>
  <si>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</si>
  <si>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</si>
  <si>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</si>
  <si>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</si>
  <si>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</si>
  <si>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</si>
  <si>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</si>
  <si>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</si>
  <si>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</si>
  <si>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</si>
  <si>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</si>
  <si>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</si>
  <si>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</si>
  <si>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</si>
  <si>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</si>
  <si>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</si>
  <si>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</si>
  <si>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</si>
  <si>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</si>
  <si>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</si>
  <si>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</si>
  <si>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</si>
  <si>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</si>
  <si>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</si>
  <si>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</si>
  <si>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</si>
  <si>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</si>
  <si>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</si>
  <si>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</si>
  <si>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</si>
  <si>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</si>
  <si>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</si>
  <si>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</si>
  <si>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</si>
  <si>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</si>
  <si>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</si>
  <si>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</si>
  <si>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</si>
  <si>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</si>
  <si>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</si>
  <si>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</si>
  <si>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</si>
  <si>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</si>
  <si>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</si>
  <si>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</si>
  <si>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</si>
  <si>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</si>
  <si>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</si>
  <si>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</si>
  <si>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</si>
  <si>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</si>
  <si>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</si>
  <si>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</si>
  <si>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</si>
  <si>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</si>
  <si>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</si>
  <si>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</si>
  <si>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</si>
  <si>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</si>
  <si>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</si>
  <si>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</si>
  <si>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</si>
  <si>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</si>
  <si>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</si>
  <si>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</si>
  <si>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</si>
  <si>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</si>
  <si>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</si>
  <si>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</si>
  <si>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</si>
  <si>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</si>
  <si>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</si>
  <si>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</si>
  <si>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</si>
  <si>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</si>
  <si>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</si>
  <si>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</si>
  <si>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</si>
  <si>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</si>
  <si>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</si>
  <si>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</si>
  <si>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</si>
  <si>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</si>
  <si>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</si>
  <si>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</si>
  <si>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</si>
  <si>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</si>
  <si>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</si>
  <si>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</si>
  <si>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</si>
  <si>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</si>
  <si>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</si>
  <si>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</si>
  <si>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</si>
  <si>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</si>
  <si>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</si>
  <si>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</si>
  <si>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</si>
  <si>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</si>
  <si>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</si>
  <si>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</si>
  <si>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</si>
  <si>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</si>
  <si>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</si>
  <si>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</si>
  <si>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</si>
  <si>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</si>
  <si>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</si>
  <si>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</si>
  <si>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</si>
  <si>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</si>
  <si>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</si>
  <si>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</si>
  <si>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</si>
  <si>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</si>
  <si>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</si>
  <si>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</si>
  <si>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</si>
  <si>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</si>
  <si>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</si>
  <si>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</si>
  <si>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</si>
  <si>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</si>
  <si>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</si>
  <si>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</si>
  <si>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</si>
  <si>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</si>
  <si>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</si>
  <si>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</si>
  <si>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</si>
  <si>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</si>
  <si>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</si>
  <si>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</si>
  <si>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</si>
  <si>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</si>
  <si>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</si>
  <si>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</si>
  <si>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</si>
  <si>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</si>
  <si>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</si>
  <si>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</si>
  <si>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</si>
  <si>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</si>
  <si>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</si>
  <si>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</si>
  <si>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</si>
  <si>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</si>
  <si>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</si>
  <si>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</si>
  <si>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</si>
  <si>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</si>
  <si>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</si>
  <si>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</si>
  <si>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</si>
  <si>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</si>
  <si>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</si>
  <si>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</si>
  <si>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</si>
  <si>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</si>
  <si>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</si>
  <si>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</si>
  <si>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</si>
  <si>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</si>
  <si>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</si>
  <si>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</si>
  <si>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</si>
  <si>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</si>
  <si>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</si>
  <si>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</si>
  <si>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</si>
  <si>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</si>
  <si>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</si>
  <si>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</si>
  <si>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</si>
  <si>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</si>
  <si>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</si>
  <si>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</si>
  <si>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</si>
  <si>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</si>
  <si>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</si>
  <si>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</si>
  <si>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</si>
  <si>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</si>
  <si>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</si>
  <si>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</si>
  <si>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</si>
  <si>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</si>
  <si>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</si>
  <si>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</si>
  <si>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</si>
  <si>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</si>
  <si>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</si>
  <si>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</si>
  <si>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</si>
  <si>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</si>
  <si>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</si>
  <si>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</si>
  <si>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</si>
  <si>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</si>
  <si>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</si>
  <si>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</si>
  <si>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</si>
  <si>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</si>
  <si>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</si>
  <si>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</si>
  <si>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</si>
  <si>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</si>
  <si>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</si>
  <si>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</si>
  <si>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</si>
  <si>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</si>
  <si>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</si>
  <si>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</si>
  <si>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</si>
  <si>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</si>
  <si>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</si>
  <si>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</si>
  <si>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</si>
  <si>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</si>
  <si>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</si>
  <si>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</si>
  <si>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</si>
  <si>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</si>
  <si>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</si>
  <si>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</si>
  <si>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</si>
  <si>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</si>
  <si>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</si>
  <si>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</si>
  <si>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</si>
  <si>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</si>
  <si>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</si>
  <si>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</si>
  <si>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</si>
  <si>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</si>
  <si>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</si>
  <si>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</si>
  <si>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</si>
  <si>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</si>
  <si>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</si>
  <si>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</si>
  <si>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</si>
  <si>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</si>
  <si>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</si>
  <si>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</si>
  <si>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</si>
  <si>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</si>
  <si>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</si>
  <si>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</si>
  <si>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</si>
  <si>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</si>
  <si>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</si>
  <si>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</si>
  <si>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</si>
  <si>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</si>
  <si>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</si>
  <si>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</si>
  <si>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</si>
  <si>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</si>
  <si>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</si>
  <si>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</si>
  <si>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</si>
  <si>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</si>
  <si>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</si>
  <si>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</si>
  <si>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</si>
  <si>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</si>
  <si>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</si>
  <si>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</si>
  <si>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</si>
  <si>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</si>
  <si>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</si>
  <si>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</si>
  <si>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</si>
  <si>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</si>
  <si>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</si>
  <si>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</si>
  <si>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</si>
  <si>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</si>
  <si>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</si>
  <si>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</si>
  <si>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</si>
  <si>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</si>
  <si>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</si>
  <si>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</si>
  <si>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</si>
  <si>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</si>
  <si>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</si>
  <si>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</si>
  <si>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</si>
  <si>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</si>
  <si>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</si>
  <si>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</si>
  <si>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</si>
  <si>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</si>
  <si>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</si>
  <si>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</si>
  <si>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</si>
  <si>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</si>
  <si>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</si>
  <si>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</si>
  <si>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</si>
  <si>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</si>
  <si>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</si>
  <si>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</si>
  <si>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</si>
  <si>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</si>
  <si>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</si>
  <si>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</si>
  <si>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</si>
  <si>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</si>
  <si>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</si>
  <si>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</si>
  <si>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</si>
  <si>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</si>
  <si>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</si>
  <si>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</si>
  <si>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</si>
  <si>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</si>
  <si>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</si>
  <si>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</si>
  <si>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</si>
  <si>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</si>
  <si>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</si>
  <si>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</si>
  <si>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</si>
  <si>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</si>
  <si>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</si>
  <si>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</si>
  <si>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</si>
  <si>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</si>
  <si>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</si>
  <si>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</si>
  <si>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</si>
  <si>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</si>
  <si>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</si>
  <si>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</si>
  <si>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</si>
  <si>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</si>
  <si>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</si>
  <si>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</si>
  <si>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</si>
  <si>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</si>
  <si>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</si>
  <si>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</si>
  <si>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</si>
  <si>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</si>
  <si>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</si>
  <si>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</si>
  <si>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</si>
  <si>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</si>
  <si>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</si>
  <si>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</si>
  <si>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</si>
  <si>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</si>
  <si>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</si>
  <si>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</si>
  <si>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</si>
  <si>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</si>
  <si>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</si>
  <si>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</si>
  <si>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</si>
  <si>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</si>
  <si>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</si>
  <si>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</si>
  <si>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</si>
  <si>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</si>
  <si>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</si>
  <si>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</si>
  <si>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</si>
  <si>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</si>
  <si>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</si>
  <si>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</si>
  <si>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</si>
  <si>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</si>
  <si>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</si>
  <si>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</si>
  <si>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</si>
  <si>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</si>
  <si>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</si>
  <si>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</si>
  <si>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</si>
  <si>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</si>
  <si>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</si>
  <si>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</si>
  <si>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</si>
  <si>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</si>
  <si>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</si>
  <si>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</si>
  <si>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</si>
  <si>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</si>
  <si>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</si>
  <si>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</si>
  <si>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</si>
  <si>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</si>
  <si>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</si>
  <si>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</si>
  <si>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</si>
  <si>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</si>
  <si>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</si>
  <si>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</si>
  <si>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</si>
  <si>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</si>
  <si>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</si>
  <si>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</si>
  <si>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</si>
  <si>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</si>
  <si>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</si>
  <si>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</si>
  <si>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</si>
  <si>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</si>
  <si>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</si>
  <si>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</si>
  <si>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</si>
  <si>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</si>
  <si>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</si>
  <si>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</si>
  <si>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</si>
  <si>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</si>
  <si>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</si>
  <si>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</si>
  <si>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</si>
  <si>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</si>
  <si>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</si>
  <si>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</si>
  <si>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</si>
  <si>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</si>
  <si>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</si>
  <si>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</si>
  <si>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</si>
  <si>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</si>
  <si>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</si>
  <si>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</si>
  <si>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</si>
  <si>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</si>
  <si>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</si>
  <si>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</si>
  <si>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</si>
  <si>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</si>
  <si>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</si>
  <si>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</si>
  <si>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</si>
  <si>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</si>
  <si>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</si>
  <si>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</si>
  <si>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</si>
  <si>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</si>
  <si>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</si>
  <si>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</si>
  <si>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</si>
  <si>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</si>
  <si>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</si>
  <si>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</si>
  <si>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</si>
  <si>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</si>
  <si>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</si>
  <si>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</si>
  <si>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</si>
  <si>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</si>
  <si>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</si>
  <si>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</si>
  <si>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</si>
  <si>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</si>
  <si>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</si>
  <si>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</si>
  <si>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</si>
  <si>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</si>
  <si>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</si>
  <si>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</si>
  <si>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</si>
  <si>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</si>
  <si>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</si>
  <si>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</si>
  <si>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</si>
  <si>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</si>
  <si>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</si>
  <si>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</si>
  <si>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</si>
  <si>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</si>
  <si>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</si>
  <si>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</si>
  <si>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</si>
  <si>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</si>
  <si>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</si>
  <si>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</si>
  <si>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</si>
  <si>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</si>
  <si>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</si>
  <si>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</si>
  <si>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</si>
  <si>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</si>
  <si>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</si>
  <si>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</si>
  <si>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</si>
  <si>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</si>
  <si>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</si>
  <si>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</si>
  <si>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</si>
  <si>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</si>
  <si>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</si>
  <si>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</si>
  <si>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</si>
  <si>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</si>
  <si>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</si>
  <si>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</si>
  <si>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</si>
  <si>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</si>
  <si>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</si>
  <si>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</si>
  <si>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</si>
  <si>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</si>
  <si>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</si>
  <si>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</si>
  <si>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</si>
  <si>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</si>
  <si>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</si>
  <si>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</si>
  <si>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</si>
  <si>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</si>
  <si>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</si>
  <si>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</si>
  <si>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</si>
  <si>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</si>
  <si>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</si>
  <si>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</si>
  <si>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</si>
  <si>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</si>
  <si>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</si>
  <si>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</si>
  <si>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</si>
  <si>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</si>
  <si>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</si>
  <si>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</si>
  <si>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</si>
  <si>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</si>
  <si>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</si>
  <si>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</si>
  <si>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</si>
  <si>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</si>
  <si>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</si>
  <si>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</si>
  <si>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</si>
  <si>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</si>
  <si>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</si>
  <si>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</si>
  <si>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</si>
  <si>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</si>
  <si>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</si>
  <si>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</si>
  <si>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</si>
  <si>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</si>
  <si>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</si>
  <si>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</si>
  <si>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</si>
  <si>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</si>
  <si>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</si>
  <si>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</si>
  <si>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</si>
  <si>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</si>
  <si>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</si>
  <si>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</si>
  <si>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</si>
  <si>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</si>
  <si>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</si>
  <si>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</si>
  <si>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</si>
  <si>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</si>
  <si>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</si>
  <si>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</si>
  <si>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</si>
  <si>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</si>
  <si>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</si>
  <si>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</si>
  <si>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</si>
  <si>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</si>
  <si>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</si>
  <si>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</si>
  <si>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</si>
  <si>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</si>
  <si>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</si>
  <si>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</si>
  <si>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</si>
  <si>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</si>
  <si>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</si>
  <si>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</si>
  <si>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</si>
  <si>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</si>
  <si>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</si>
  <si>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</si>
  <si>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</si>
  <si>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</si>
  <si>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</si>
  <si>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</si>
  <si>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</si>
  <si>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</si>
  <si>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</si>
  <si>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</si>
  <si>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</si>
  <si>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</si>
  <si>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</si>
  <si>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</si>
  <si>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</si>
  <si>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</si>
  <si>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</si>
  <si>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</si>
  <si>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</si>
  <si>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</si>
  <si>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</si>
  <si>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</si>
  <si>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</si>
  <si>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</si>
  <si>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</si>
  <si>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</si>
  <si>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</si>
  <si>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</si>
  <si>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</si>
  <si>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</si>
  <si>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</si>
  <si>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</si>
  <si>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</si>
  <si>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</si>
  <si>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</si>
  <si>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</si>
  <si>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</si>
  <si>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</si>
  <si>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</si>
  <si>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</si>
  <si>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</si>
  <si>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</si>
  <si>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</si>
  <si>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</si>
  <si>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</si>
  <si>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</si>
  <si>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</si>
  <si>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</si>
  <si>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</si>
  <si>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</si>
  <si>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</si>
  <si>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</si>
  <si>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</si>
  <si>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</si>
  <si>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</si>
  <si>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</si>
  <si>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</si>
  <si>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</si>
  <si>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</si>
  <si>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</si>
  <si>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</si>
  <si>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</si>
  <si>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</si>
  <si>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</si>
  <si>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</si>
  <si>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</si>
  <si>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</si>
  <si>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</si>
  <si>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</si>
  <si>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</si>
  <si>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</si>
  <si>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</si>
  <si>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</si>
  <si>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</si>
  <si>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</si>
  <si>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</si>
  <si>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</si>
  <si>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</si>
  <si>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</si>
  <si>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</si>
  <si>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</si>
  <si>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</si>
  <si>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</si>
  <si>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</si>
  <si>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</si>
  <si>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</si>
  <si>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</si>
  <si>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</si>
  <si>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</si>
  <si>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</si>
  <si>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</si>
  <si>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</si>
  <si>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</si>
  <si>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</si>
  <si>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</si>
  <si>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</si>
  <si>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</si>
  <si>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</si>
  <si>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</si>
  <si>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</si>
  <si>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</si>
  <si>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</si>
  <si>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</si>
  <si>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</si>
  <si>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</si>
  <si>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</si>
  <si>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</si>
  <si>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</si>
  <si>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</si>
  <si>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</si>
  <si>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</si>
  <si>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</si>
  <si>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</si>
  <si>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</si>
  <si>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</si>
  <si>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</si>
  <si>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</si>
  <si>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</si>
  <si>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</si>
  <si>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</si>
  <si>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</si>
  <si>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</si>
  <si>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</si>
  <si>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</si>
  <si>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</si>
  <si>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</si>
  <si>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</si>
  <si>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</si>
  <si>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</si>
  <si>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</si>
  <si>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</si>
  <si>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</si>
  <si>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</si>
  <si>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</si>
  <si>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</si>
  <si>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</si>
  <si>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</si>
  <si>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</si>
  <si>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</si>
  <si>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</si>
  <si>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</si>
  <si>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</si>
  <si>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</si>
  <si>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</si>
  <si>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</si>
  <si>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</si>
  <si>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</si>
  <si>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</si>
  <si>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</si>
  <si>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</si>
  <si>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</si>
  <si>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</si>
  <si>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</si>
  <si>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</si>
  <si>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</si>
  <si>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</si>
  <si>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</si>
  <si>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</si>
  <si>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</si>
  <si>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</si>
  <si>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</si>
  <si>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</si>
  <si>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</si>
  <si>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</si>
  <si>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</si>
  <si>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</si>
  <si>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</si>
  <si>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</si>
  <si>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</si>
  <si>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</si>
  <si>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</si>
  <si>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</si>
  <si>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</si>
  <si>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</si>
  <si>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</si>
  <si>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</si>
  <si>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</si>
  <si>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</si>
  <si>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</si>
  <si>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</si>
  <si>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</si>
  <si>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</si>
  <si>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</si>
  <si>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</si>
  <si>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</si>
  <si>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</si>
  <si>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</si>
  <si>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</si>
  <si>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</si>
  <si>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</si>
  <si>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</si>
  <si>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</si>
  <si>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</si>
  <si>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</si>
  <si>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</si>
  <si>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</si>
  <si>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</si>
  <si>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</si>
  <si>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</si>
  <si>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</si>
  <si>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</si>
  <si>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</si>
  <si>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</si>
  <si>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</si>
  <si>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</si>
  <si>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</si>
  <si>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</si>
  <si>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</si>
  <si>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</si>
  <si>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</si>
  <si>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</si>
  <si>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</si>
  <si>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</si>
  <si>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</si>
  <si>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</si>
  <si>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</si>
  <si>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</si>
  <si>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</si>
  <si>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</si>
  <si>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</si>
  <si>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</si>
  <si>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</si>
  <si>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</si>
  <si>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</si>
  <si>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</si>
  <si>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</si>
  <si>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</si>
  <si>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</si>
  <si>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</si>
  <si>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</si>
  <si>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</si>
  <si>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</si>
  <si>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</si>
  <si>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</si>
  <si>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</si>
  <si>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</si>
  <si>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</si>
  <si>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</si>
  <si>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</si>
  <si>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</si>
  <si>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</si>
  <si>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</si>
  <si>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</si>
  <si>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</si>
  <si>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</si>
  <si>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</si>
  <si>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</si>
  <si>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</si>
  <si>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</si>
  <si>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</si>
  <si>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</si>
  <si>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</si>
  <si>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</si>
  <si>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</si>
  <si>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</si>
  <si>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</si>
  <si>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</si>
  <si>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</si>
  <si>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</si>
  <si>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</si>
  <si>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</si>
  <si>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</si>
  <si>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</si>
  <si>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</si>
  <si>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</si>
  <si>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</si>
  <si>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</si>
  <si>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</si>
  <si>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</si>
  <si>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</si>
  <si>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</si>
  <si>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</si>
  <si>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</si>
  <si>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</si>
  <si>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</si>
  <si>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</si>
  <si>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</si>
  <si>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</si>
  <si>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</si>
  <si>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</si>
  <si>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</si>
  <si>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</si>
  <si>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</si>
  <si>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</si>
  <si>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</si>
  <si>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</si>
  <si>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</si>
  <si>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</si>
  <si>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</si>
  <si>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</si>
  <si>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</si>
  <si>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</si>
  <si>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</si>
  <si>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</si>
  <si>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</si>
  <si>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</si>
  <si>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</si>
  <si>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</si>
  <si>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</si>
  <si>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</si>
  <si>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</si>
  <si>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</si>
  <si>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</si>
  <si>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</si>
  <si>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</si>
  <si>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</si>
  <si>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</si>
  <si>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</si>
  <si>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</si>
  <si>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</si>
  <si>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</si>
  <si>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</si>
  <si>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</si>
  <si>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</si>
  <si>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</si>
  <si>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</si>
  <si>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</si>
  <si>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</si>
  <si>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</si>
  <si>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</si>
  <si>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</si>
  <si>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</si>
  <si>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</si>
  <si>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</si>
  <si>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</si>
  <si>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</si>
  <si>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</si>
  <si>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</si>
  <si>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</si>
  <si>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</si>
  <si>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</si>
  <si>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</si>
  <si>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</si>
  <si>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</si>
  <si>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</si>
  <si>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</si>
  <si>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</si>
  <si>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</si>
  <si>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</si>
  <si>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</si>
  <si>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</si>
  <si>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</si>
  <si>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</si>
  <si>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</si>
  <si>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</si>
  <si>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</si>
  <si>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</si>
  <si>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</si>
  <si>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</si>
  <si>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</si>
  <si>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</si>
  <si>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</si>
  <si>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</si>
  <si>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</si>
  <si>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</si>
  <si>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</si>
  <si>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</si>
  <si>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</si>
  <si>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</si>
  <si>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</si>
  <si>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</si>
  <si>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</si>
  <si>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</si>
  <si>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</si>
  <si>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</si>
  <si>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</si>
  <si>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</si>
  <si>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</si>
  <si>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</si>
  <si>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</si>
  <si>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</si>
  <si>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</si>
  <si>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</si>
  <si>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</si>
  <si>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</si>
  <si>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</si>
  <si>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</si>
  <si>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</si>
  <si>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</si>
  <si>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</si>
  <si>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</si>
  <si>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</si>
  <si>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</si>
  <si>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</si>
  <si>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</si>
  <si>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</si>
  <si>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</si>
  <si>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</si>
  <si>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</si>
  <si>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</si>
  <si>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</si>
  <si>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</si>
  <si>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</si>
  <si>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</si>
  <si>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</si>
  <si>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</si>
  <si>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</si>
  <si>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</si>
  <si>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</si>
  <si>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</si>
  <si>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</si>
  <si>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</si>
  <si>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</si>
  <si>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</si>
  <si>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</si>
  <si>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</si>
  <si>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</si>
  <si>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</si>
  <si>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</si>
  <si>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</si>
  <si>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</si>
  <si>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</si>
  <si>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</si>
  <si>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</si>
  <si>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</si>
  <si>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</si>
  <si>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</si>
  <si>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</si>
  <si>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</si>
  <si>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</si>
  <si>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</si>
  <si>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</si>
  <si>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</si>
  <si>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</si>
  <si>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</si>
  <si>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</si>
  <si>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</si>
  <si>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</si>
  <si>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</si>
  <si>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</si>
  <si>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</si>
  <si>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</si>
  <si>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</si>
  <si>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</si>
  <si>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</si>
  <si>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</si>
  <si>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</si>
  <si>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</si>
  <si>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</si>
  <si>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</si>
  <si>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</si>
  <si>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</si>
  <si>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</si>
  <si>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</si>
  <si>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</si>
  <si>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</si>
  <si>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</si>
  <si>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</si>
  <si>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</si>
  <si>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</si>
  <si>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</si>
  <si>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</si>
  <si>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</si>
  <si>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</si>
  <si>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</si>
  <si>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</si>
  <si>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</si>
  <si>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</si>
  <si>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</si>
  <si>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</si>
  <si>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</si>
  <si>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</si>
  <si>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</si>
  <si>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</si>
  <si>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</si>
  <si>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</si>
  <si>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</si>
  <si>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</si>
  <si>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</si>
  <si>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</si>
  <si>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</si>
  <si>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</si>
  <si>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</si>
  <si>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</si>
  <si>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</si>
  <si>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</si>
  <si>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</si>
  <si>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</si>
  <si>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</si>
  <si>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</si>
  <si>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</si>
  <si>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</si>
  <si>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</si>
  <si>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</si>
  <si>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</si>
  <si>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</si>
  <si>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</si>
  <si>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</si>
  <si>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</si>
  <si>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</si>
  <si>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</si>
  <si>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</si>
  <si>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</si>
  <si>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</si>
  <si>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</si>
  <si>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</si>
  <si>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</si>
  <si>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</si>
  <si>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</si>
  <si>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</si>
  <si>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</si>
  <si>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</si>
  <si>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</si>
  <si>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</si>
  <si>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</si>
  <si>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</si>
  <si>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</si>
  <si>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</si>
  <si>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</si>
  <si>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</si>
  <si>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</si>
  <si>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</si>
  <si>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</si>
  <si>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</si>
  <si>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</si>
  <si>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</si>
  <si>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</si>
  <si>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</si>
  <si>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</si>
  <si>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</si>
  <si>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</si>
  <si>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</si>
  <si>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</si>
  <si>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</si>
  <si>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</si>
  <si>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</si>
  <si>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</si>
  <si>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</si>
  <si>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</si>
  <si>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</si>
  <si>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</si>
  <si>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</si>
  <si>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</si>
  <si>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</si>
  <si>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</si>
  <si>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</si>
  <si>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</si>
  <si>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</si>
  <si>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</si>
  <si>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</si>
  <si>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</si>
  <si>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</si>
  <si>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</si>
  <si>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</si>
  <si>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</si>
  <si>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</si>
  <si>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</si>
  <si>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</si>
  <si>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</si>
  <si>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</si>
  <si>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</si>
  <si>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</si>
  <si>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</si>
  <si>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</si>
  <si>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</si>
  <si>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</si>
  <si>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</si>
  <si>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</si>
  <si>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</si>
  <si>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</si>
  <si>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</si>
  <si>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</si>
  <si>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</si>
  <si>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</si>
  <si>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</si>
  <si>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</si>
  <si>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</si>
  <si>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</si>
  <si>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</si>
  <si>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</si>
  <si>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</si>
  <si>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</si>
  <si>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</si>
  <si>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</si>
  <si>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</si>
  <si>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</si>
  <si>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</si>
  <si>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</si>
  <si>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</si>
  <si>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</si>
  <si>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</si>
  <si>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</si>
  <si>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</si>
  <si>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</si>
  <si>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</si>
  <si>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</si>
  <si>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</si>
  <si>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</si>
  <si>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</si>
  <si>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</si>
  <si>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</si>
  <si>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</si>
  <si>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</si>
  <si>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</si>
  <si>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</si>
  <si>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</si>
  <si>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</si>
  <si>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</si>
  <si>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</si>
  <si>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</si>
  <si>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</si>
  <si>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</si>
  <si>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</si>
  <si>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</si>
  <si>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</si>
  <si>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</si>
  <si>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</si>
  <si>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</si>
  <si>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</si>
  <si>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</si>
  <si>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</si>
  <si>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</si>
  <si>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</si>
  <si>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</si>
  <si>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</si>
  <si>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</si>
  <si>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</si>
  <si>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</si>
  <si>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</si>
  <si>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</si>
  <si>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</si>
  <si>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</si>
  <si>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</si>
  <si>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</si>
  <si>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</si>
  <si>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</si>
  <si>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</si>
  <si>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</si>
  <si>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</si>
  <si>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</si>
  <si>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</si>
  <si>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</si>
  <si>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</si>
  <si>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</si>
  <si>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</si>
  <si>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</si>
  <si>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</si>
  <si>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</si>
  <si>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</si>
  <si>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</si>
  <si>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</si>
  <si>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</si>
  <si>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</si>
  <si>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</si>
  <si>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</si>
  <si>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</si>
  <si>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</si>
  <si>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</si>
  <si>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</si>
  <si>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</si>
  <si>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</si>
  <si>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</si>
  <si>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</si>
  <si>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</si>
  <si>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</si>
  <si>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</si>
  <si>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</si>
  <si>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</si>
  <si>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</si>
  <si>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</si>
  <si>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</si>
  <si>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</si>
  <si>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</si>
  <si>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</si>
  <si>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</si>
  <si>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</si>
  <si>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</si>
  <si>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</si>
  <si>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</si>
  <si>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</si>
  <si>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</si>
  <si>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</si>
  <si>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</si>
  <si>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</si>
  <si>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</si>
  <si>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</si>
  <si>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</si>
  <si>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</si>
  <si>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</si>
  <si>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</si>
  <si>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</si>
  <si>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</si>
  <si>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</si>
  <si>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</si>
  <si>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</si>
  <si>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</si>
  <si>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</si>
  <si>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</si>
  <si>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</si>
  <si>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</si>
  <si>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</si>
  <si>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</si>
  <si>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</si>
  <si>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</si>
  <si>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</si>
  <si>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</si>
  <si>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</si>
  <si>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</si>
  <si>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</si>
  <si>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</si>
  <si>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</si>
  <si>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</si>
  <si>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</si>
  <si>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</si>
  <si>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</si>
  <si>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</si>
  <si>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</si>
  <si>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</si>
  <si>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</si>
  <si>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</si>
  <si>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</si>
  <si>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</si>
  <si>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</si>
  <si>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</si>
  <si>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</si>
  <si>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</si>
  <si>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</si>
  <si>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</si>
  <si>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</si>
  <si>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</si>
  <si>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</si>
  <si>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</si>
  <si>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</si>
  <si>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</si>
  <si>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</si>
  <si>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</si>
  <si>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</si>
  <si>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</si>
  <si>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</si>
  <si>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</si>
  <si>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</si>
  <si>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</si>
  <si>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</si>
  <si>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</si>
  <si>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</si>
  <si>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</si>
  <si>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</si>
  <si>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</si>
  <si>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</si>
  <si>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</si>
  <si>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</si>
  <si>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</si>
  <si>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</si>
  <si>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</si>
  <si>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</si>
  <si>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</si>
  <si>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</si>
  <si>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</si>
  <si>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</si>
  <si>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</si>
  <si>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</si>
  <si>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</si>
  <si>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</si>
  <si>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</si>
  <si>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</si>
  <si>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</si>
  <si>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</si>
  <si>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</si>
  <si>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</si>
  <si>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</si>
  <si>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</si>
  <si>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</si>
  <si>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</si>
  <si>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</si>
  <si>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</si>
  <si>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</si>
  <si>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</si>
  <si>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</si>
  <si>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</si>
  <si>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</si>
  <si>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</si>
  <si>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</si>
  <si>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</si>
  <si>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</si>
  <si>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</si>
  <si>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</si>
  <si>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</si>
  <si>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</si>
  <si>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</si>
  <si>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</si>
  <si>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</si>
  <si>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</si>
  <si>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</si>
  <si>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</si>
  <si>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</si>
  <si>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</si>
  <si>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</si>
  <si>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</si>
  <si>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</si>
  <si>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</si>
  <si>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</si>
  <si>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</si>
  <si>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</si>
  <si>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</si>
  <si>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</si>
  <si>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</si>
  <si>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</si>
  <si>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</si>
  <si>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</si>
  <si>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</si>
  <si>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</si>
  <si>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</si>
  <si>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</si>
  <si>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</si>
  <si>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</si>
  <si>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</si>
  <si>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</si>
  <si>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</si>
  <si>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</si>
  <si>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</si>
  <si>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</si>
  <si>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</si>
  <si>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</si>
  <si>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</si>
  <si>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</si>
  <si>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</si>
  <si>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</si>
  <si>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</si>
  <si>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</si>
  <si>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</si>
  <si>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</si>
  <si>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</si>
  <si>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</si>
  <si>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</si>
  <si>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</si>
  <si>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</si>
  <si>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</si>
  <si>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</si>
  <si>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</si>
  <si>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</si>
  <si>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</si>
  <si>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</si>
  <si>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</si>
  <si>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</si>
  <si>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</si>
  <si>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</si>
  <si>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</si>
  <si>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</si>
  <si>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</si>
  <si>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</si>
  <si>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</si>
  <si>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</si>
  <si>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</si>
  <si>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</si>
  <si>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</si>
  <si>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</si>
  <si>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</si>
  <si>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</si>
  <si>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</si>
  <si>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</si>
  <si>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</si>
  <si>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</si>
  <si>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</si>
  <si>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</si>
  <si>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</si>
  <si>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</si>
  <si>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</si>
  <si>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</si>
  <si>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</si>
  <si>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</si>
  <si>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</si>
  <si>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</si>
  <si>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</si>
  <si>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</si>
  <si>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</si>
  <si>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</si>
  <si>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</si>
  <si>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</si>
  <si>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</si>
  <si>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</si>
  <si>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</si>
  <si>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</si>
  <si>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</si>
  <si>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</si>
  <si>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</si>
  <si>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</si>
  <si>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</si>
  <si>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</si>
  <si>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</si>
  <si>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</si>
  <si>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</si>
  <si>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</si>
  <si>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</si>
  <si>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</si>
  <si>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</si>
  <si>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</si>
  <si>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</si>
  <si>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</si>
  <si>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</si>
  <si>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</si>
  <si>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</si>
  <si>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</si>
  <si>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</si>
  <si>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</si>
  <si>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</si>
  <si>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</si>
  <si>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</si>
  <si>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</si>
  <si>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</si>
  <si>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</si>
  <si>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</si>
  <si>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</si>
  <si>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</si>
  <si>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</si>
  <si>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</si>
  <si>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</si>
  <si>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</si>
  <si>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</si>
  <si>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</si>
  <si>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</si>
  <si>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</si>
  <si>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</si>
  <si>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</si>
  <si>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</si>
  <si>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</si>
  <si>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</si>
  <si>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</si>
  <si>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</si>
  <si>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</si>
  <si>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</si>
  <si>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</si>
  <si>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</si>
  <si>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</si>
  <si>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</si>
  <si>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</si>
  <si>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</si>
  <si>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</si>
  <si>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</si>
  <si>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</si>
  <si>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</si>
  <si>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</si>
  <si>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</si>
  <si>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</si>
  <si>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</si>
  <si>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</si>
  <si>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</si>
  <si>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</si>
  <si>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</si>
  <si>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</si>
  <si>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</si>
  <si>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</si>
  <si>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</si>
  <si>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</si>
  <si>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</si>
  <si>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</si>
  <si>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</si>
  <si>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</si>
  <si>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</si>
  <si>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</si>
  <si>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</si>
  <si>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</si>
  <si>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</si>
  <si>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</si>
  <si>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</si>
  <si>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</si>
  <si>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</si>
  <si>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</si>
  <si>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</si>
  <si>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</si>
  <si>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</si>
  <si>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</si>
  <si>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</si>
  <si>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</si>
  <si>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</si>
  <si>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</si>
  <si>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</si>
  <si>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</si>
  <si>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</si>
  <si>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</si>
  <si>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</si>
  <si>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</si>
  <si>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</si>
  <si>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</si>
  <si>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</si>
  <si>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</si>
  <si>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</si>
  <si>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</si>
  <si>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</si>
  <si>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</si>
  <si>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</si>
  <si>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</si>
  <si>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</si>
  <si>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</si>
  <si>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</si>
  <si>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</si>
  <si>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</si>
  <si>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</si>
  <si>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</si>
  <si>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</si>
  <si>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</si>
  <si>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</si>
  <si>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</si>
  <si>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</si>
  <si>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</si>
  <si>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</si>
  <si>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</si>
  <si>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</si>
  <si>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</si>
  <si>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</si>
  <si>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</si>
  <si>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</si>
  <si>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</si>
  <si>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</si>
  <si>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</si>
  <si>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</si>
  <si>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</si>
  <si>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</si>
  <si>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</si>
  <si>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</si>
  <si>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</si>
  <si>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</si>
  <si>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</si>
  <si>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</si>
  <si>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</si>
  <si>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</si>
  <si>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</si>
  <si>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</si>
  <si>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</si>
  <si>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</si>
  <si>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</si>
  <si>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</si>
  <si>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</si>
  <si>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</si>
  <si>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</si>
  <si>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</si>
  <si>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</si>
  <si>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</si>
  <si>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</si>
  <si>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</si>
  <si>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</si>
  <si>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</si>
  <si>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</si>
  <si>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</si>
  <si>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</si>
  <si>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</si>
  <si>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</si>
  <si>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</si>
  <si>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</si>
  <si>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</si>
  <si>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</si>
  <si>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</si>
  <si>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</si>
  <si>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</si>
  <si>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</si>
  <si>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</si>
  <si>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</si>
  <si>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</si>
  <si>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</si>
  <si>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</si>
  <si>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</si>
  <si>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</si>
  <si>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</si>
  <si>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</si>
  <si>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</si>
  <si>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</si>
  <si>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</si>
  <si>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</si>
  <si>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</si>
  <si>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</si>
  <si>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</si>
  <si>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</si>
  <si>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</si>
  <si>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</si>
  <si>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</si>
  <si>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</si>
  <si>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</si>
  <si>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</si>
  <si>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</si>
  <si>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</si>
  <si>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</si>
  <si>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</si>
  <si>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</si>
  <si>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</si>
  <si>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</si>
  <si>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</si>
  <si>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</si>
  <si>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</si>
  <si>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</si>
  <si>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</si>
  <si>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</si>
  <si>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</si>
  <si>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</si>
  <si>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</si>
  <si>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</si>
  <si>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</si>
  <si>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</si>
  <si>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</si>
  <si>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</si>
  <si>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</si>
  <si>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</si>
  <si>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</si>
  <si>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</si>
  <si>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</si>
  <si>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</si>
  <si>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</si>
  <si>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</si>
  <si>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</si>
  <si>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</si>
  <si>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</si>
  <si>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</si>
  <si>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</si>
  <si>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</si>
  <si>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</si>
  <si>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</si>
  <si>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</si>
  <si>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</si>
  <si>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</si>
  <si>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</si>
  <si>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</si>
  <si>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</si>
  <si>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</si>
  <si>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</si>
  <si>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</si>
  <si>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</si>
  <si>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</si>
  <si>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</si>
  <si>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</si>
  <si>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</si>
  <si>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</si>
  <si>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</si>
  <si>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</si>
  <si>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</si>
  <si>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</si>
  <si>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</si>
  <si>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</si>
  <si>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</si>
  <si>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</si>
  <si>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</si>
  <si>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</si>
  <si>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</si>
  <si>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</si>
  <si>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</si>
  <si>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</si>
  <si>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</si>
  <si>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</si>
  <si>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</si>
  <si>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</si>
  <si>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</si>
  <si>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</si>
  <si>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</si>
  <si>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</si>
  <si>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</si>
  <si>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</si>
  <si>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</si>
  <si>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</si>
  <si>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</si>
  <si>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</si>
  <si>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</si>
  <si>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</si>
  <si>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</si>
  <si>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</si>
  <si>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</si>
  <si>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</si>
  <si>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</si>
  <si>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</si>
  <si>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</si>
  <si>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</si>
  <si>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</si>
  <si>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</si>
  <si>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</si>
  <si>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</si>
  <si>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</si>
  <si>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</si>
  <si>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</si>
  <si>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</si>
  <si>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</si>
  <si>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</si>
  <si>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</si>
  <si>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</si>
  <si>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</si>
  <si>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</si>
  <si>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</si>
  <si>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</si>
  <si>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</si>
  <si>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</si>
  <si>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</si>
  <si>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</si>
  <si>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</si>
  <si>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</si>
  <si>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</si>
  <si>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</si>
  <si>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</si>
  <si>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</si>
  <si>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</si>
  <si>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</si>
  <si>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</si>
  <si>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</si>
  <si>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</si>
  <si>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</si>
  <si>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</si>
  <si>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</si>
  <si>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</si>
  <si>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</si>
  <si>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</si>
  <si>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</si>
  <si>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</si>
  <si>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</si>
  <si>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</si>
  <si>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</si>
  <si>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</si>
  <si>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</si>
  <si>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</si>
  <si>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</si>
  <si>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</si>
  <si>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</si>
  <si>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</si>
  <si>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</si>
  <si>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</si>
  <si>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</si>
  <si>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</si>
  <si>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</si>
  <si>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</si>
  <si>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</si>
  <si>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</si>
  <si>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</si>
  <si>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</si>
  <si>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</si>
  <si>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</si>
  <si>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</si>
  <si>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</si>
  <si>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</si>
  <si>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</si>
  <si>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</si>
  <si>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</si>
  <si>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</si>
  <si>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</si>
  <si>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</si>
  <si>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</si>
  <si>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</si>
  <si>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</si>
  <si>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</si>
  <si>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</si>
  <si>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</si>
  <si>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</si>
  <si>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</si>
  <si>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</si>
  <si>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</si>
  <si>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</si>
  <si>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</si>
  <si>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</si>
  <si>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</si>
  <si>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</si>
  <si>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</si>
  <si>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</si>
  <si>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</si>
  <si>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</si>
  <si>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</si>
  <si>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</si>
  <si>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</si>
  <si>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</si>
  <si>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</si>
  <si>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</si>
  <si>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</si>
  <si>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</si>
  <si>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</si>
  <si>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</si>
  <si>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</si>
  <si>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</si>
  <si>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</si>
  <si>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</si>
  <si>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</si>
  <si>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</si>
  <si>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</si>
  <si>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</si>
  <si>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</si>
  <si>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</si>
  <si>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</si>
  <si>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</si>
  <si>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</si>
  <si>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</si>
  <si>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</si>
  <si>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</si>
  <si>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</si>
  <si>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</si>
  <si>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</si>
  <si>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</si>
  <si>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</si>
  <si>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</si>
  <si>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</si>
  <si>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</si>
  <si>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</si>
  <si>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</si>
  <si>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</si>
  <si>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</si>
  <si>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</si>
  <si>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</si>
  <si>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</si>
  <si>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</si>
  <si>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</si>
  <si>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</si>
  <si>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</si>
  <si>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</si>
  <si>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</si>
  <si>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</si>
  <si>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</si>
  <si>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</si>
  <si>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</si>
  <si>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</si>
  <si>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</si>
  <si>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</si>
  <si>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</si>
  <si>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</si>
  <si>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</si>
  <si>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</si>
  <si>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</si>
  <si>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</si>
  <si>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</si>
  <si>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</si>
  <si>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</si>
  <si>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</si>
  <si>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</si>
  <si>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</si>
  <si>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</si>
  <si>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</si>
  <si>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</si>
  <si>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</si>
  <si>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</si>
  <si>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</si>
  <si>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</si>
  <si>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</si>
  <si>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</si>
  <si>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</si>
  <si>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</si>
  <si>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</si>
  <si>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</si>
  <si>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</si>
  <si>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</si>
  <si>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</si>
  <si>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</si>
  <si>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</si>
  <si>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</si>
  <si>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</si>
  <si>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</si>
  <si>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</si>
  <si>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</si>
  <si>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</si>
  <si>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</si>
  <si>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</si>
  <si>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</si>
  <si>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</si>
  <si>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</si>
  <si>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</si>
  <si>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</si>
  <si>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</si>
  <si>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</si>
  <si>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</si>
  <si>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</si>
  <si>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</si>
  <si>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</si>
  <si>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</si>
  <si>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</si>
  <si>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</si>
  <si>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</si>
  <si>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</si>
  <si>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</si>
  <si>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</si>
  <si>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</si>
  <si>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</si>
  <si>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</si>
  <si>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</si>
  <si>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</si>
  <si>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</si>
  <si>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</si>
  <si>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</si>
  <si>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</si>
  <si>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</si>
  <si>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</si>
  <si>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</si>
  <si>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</si>
  <si>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</si>
  <si>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</si>
  <si>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</si>
  <si>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</si>
  <si>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</si>
  <si>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</si>
  <si>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</si>
  <si>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</si>
  <si>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</si>
  <si>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</si>
  <si>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</si>
  <si>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</si>
  <si>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</si>
  <si>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</si>
  <si>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</si>
  <si>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</si>
  <si>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</si>
  <si>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</si>
  <si>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</si>
  <si>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</si>
  <si>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</si>
  <si>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</si>
  <si>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</si>
  <si>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</si>
  <si>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</si>
  <si>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</si>
  <si>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</si>
  <si>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</si>
  <si>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</si>
  <si>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</si>
  <si>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</si>
  <si>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</si>
  <si>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</si>
  <si>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</si>
  <si>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</si>
  <si>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</si>
  <si>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</si>
  <si>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</si>
  <si>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</si>
  <si>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</si>
  <si>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</si>
  <si>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</si>
  <si>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</si>
  <si>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</si>
  <si>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</si>
  <si>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</si>
  <si>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</si>
  <si>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</si>
  <si>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</si>
  <si>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</si>
  <si>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</si>
  <si>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</si>
  <si>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</si>
  <si>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</si>
  <si>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</si>
  <si>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</si>
  <si>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</si>
  <si>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</si>
  <si>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</si>
  <si>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</si>
  <si>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</si>
  <si>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</si>
  <si>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</si>
  <si>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</si>
  <si>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</si>
  <si>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</si>
  <si>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</si>
  <si>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</si>
  <si>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</si>
  <si>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</si>
  <si>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</si>
  <si>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</si>
  <si>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</si>
  <si>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</si>
  <si>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</si>
  <si>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</si>
  <si>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</si>
  <si>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</si>
  <si>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</si>
  <si>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</si>
  <si>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</si>
  <si>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</si>
  <si>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</si>
  <si>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</si>
  <si>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</si>
  <si>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</si>
  <si>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</si>
  <si>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</si>
  <si>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</si>
  <si>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</si>
  <si>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</si>
  <si>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</si>
  <si>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</si>
  <si>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</si>
  <si>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</si>
  <si>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</si>
  <si>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</si>
  <si>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</si>
  <si>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</si>
  <si>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</si>
  <si>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</si>
  <si>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</si>
  <si>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</si>
  <si>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</si>
  <si>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</si>
  <si>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</si>
  <si>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</si>
  <si>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</si>
  <si>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</si>
  <si>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</si>
  <si>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</si>
  <si>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</si>
  <si>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</si>
  <si>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</si>
  <si>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</si>
  <si>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</si>
  <si>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</si>
  <si>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</si>
  <si>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</si>
  <si>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</si>
  <si>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</si>
  <si>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</si>
  <si>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</si>
  <si>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</si>
  <si>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</si>
  <si>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</si>
  <si>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</si>
  <si>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</si>
  <si>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</si>
  <si>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</si>
  <si>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</si>
  <si>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</si>
  <si>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</si>
  <si>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</si>
  <si>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</si>
  <si>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</si>
  <si>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</si>
  <si>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</si>
  <si>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</si>
  <si>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</si>
  <si>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</si>
  <si>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</si>
  <si>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</si>
  <si>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</si>
  <si>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</si>
  <si>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</si>
  <si>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</si>
  <si>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</si>
  <si>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</si>
  <si>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</si>
  <si>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</si>
  <si>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</si>
  <si>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</si>
  <si>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</si>
  <si>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</si>
  <si>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</si>
  <si>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</si>
  <si>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</si>
  <si>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</si>
  <si>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</si>
  <si>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</si>
  <si>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</si>
  <si>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</si>
  <si>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</si>
  <si>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</si>
  <si>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</si>
  <si>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</si>
  <si>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</si>
  <si>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</si>
  <si>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</si>
  <si>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</si>
  <si>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</si>
  <si>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</si>
  <si>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</si>
  <si>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</si>
  <si>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</si>
  <si>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</si>
  <si>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</si>
  <si>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</si>
  <si>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</si>
  <si>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</si>
  <si>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</si>
  <si>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</si>
  <si>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</si>
  <si>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</si>
  <si>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</si>
  <si>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</si>
  <si>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</si>
  <si>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</si>
  <si>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</si>
  <si>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</si>
  <si>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</si>
  <si>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</si>
  <si>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</si>
  <si>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</si>
  <si>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</si>
  <si>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</si>
  <si>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</si>
  <si>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</si>
  <si>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</si>
  <si>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</si>
  <si>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</si>
  <si>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</si>
  <si>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</si>
  <si>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</si>
  <si>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</si>
  <si>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</si>
  <si>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</si>
  <si>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</si>
  <si>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</si>
  <si>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</si>
  <si>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</si>
  <si>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</si>
  <si>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</si>
  <si>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</si>
  <si>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</si>
  <si>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</si>
  <si>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</si>
  <si>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</si>
  <si>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</si>
  <si>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</si>
  <si>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</si>
  <si>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</si>
  <si>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</si>
  <si>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</si>
  <si>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</si>
  <si>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</si>
  <si>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</si>
  <si>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</si>
  <si>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</si>
  <si>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</si>
  <si>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</si>
  <si>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</si>
  <si>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</si>
  <si>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</si>
  <si>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</si>
  <si>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</si>
  <si>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</si>
  <si>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</si>
  <si>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</si>
  <si>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</si>
  <si>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</si>
  <si>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</si>
  <si>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</si>
  <si>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</si>
  <si>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</si>
  <si>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</si>
  <si>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</si>
  <si>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</si>
  <si>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</si>
  <si>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</si>
  <si>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</si>
  <si>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</si>
  <si>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</si>
  <si>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</si>
  <si>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</si>
  <si>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</si>
  <si>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</si>
  <si>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</si>
  <si>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</si>
  <si>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</si>
  <si>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</si>
  <si>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</si>
  <si>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</si>
  <si>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</si>
  <si>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</si>
  <si>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</si>
  <si>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</si>
  <si>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</si>
  <si>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</si>
  <si>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</si>
  <si>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</si>
  <si>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</si>
  <si>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</si>
  <si>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</si>
  <si>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</si>
  <si>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</si>
  <si>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</si>
  <si>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</si>
  <si>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</si>
  <si>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</si>
  <si>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</si>
  <si>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</si>
  <si>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</si>
  <si>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</si>
  <si>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</si>
  <si>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</si>
  <si>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</si>
  <si>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</si>
  <si>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</si>
  <si>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</si>
  <si>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</si>
  <si>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</si>
  <si>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</si>
  <si>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</si>
  <si>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</si>
  <si>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</si>
  <si>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</si>
  <si>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</si>
  <si>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</si>
  <si>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</si>
  <si>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</si>
  <si>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</si>
  <si>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</si>
  <si>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</si>
  <si>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</si>
  <si>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</si>
  <si>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</si>
  <si>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</si>
  <si>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</si>
  <si>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</si>
  <si>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</si>
  <si>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</si>
  <si>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</si>
  <si>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</si>
  <si>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</si>
  <si>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</si>
  <si>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</si>
  <si>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</si>
  <si>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</si>
  <si>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</si>
  <si>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</si>
  <si>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</si>
  <si>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</si>
  <si>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</si>
  <si>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</si>
  <si>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</si>
  <si>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</si>
  <si>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</si>
  <si>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</si>
  <si>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</si>
  <si>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</si>
  <si>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</si>
  <si>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</si>
  <si>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</si>
  <si>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</si>
  <si>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</si>
  <si>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</si>
  <si>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</si>
  <si>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</si>
  <si>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</si>
  <si>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</si>
  <si>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</si>
  <si>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</si>
  <si>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</si>
  <si>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</si>
  <si>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</si>
  <si>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</si>
  <si>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</si>
  <si>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</si>
  <si>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</si>
  <si>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</si>
  <si>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</si>
  <si>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</si>
  <si>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</si>
  <si>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</si>
  <si>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</si>
  <si>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</si>
  <si>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</si>
  <si>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</si>
  <si>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</si>
  <si>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</si>
  <si>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</si>
  <si>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</si>
  <si>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</si>
  <si>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</si>
  <si>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</si>
  <si>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</si>
  <si>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</si>
  <si>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</si>
  <si>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</si>
  <si>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</si>
  <si>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</si>
  <si>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</si>
  <si>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</si>
  <si>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</si>
  <si>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</si>
  <si>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</si>
  <si>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</si>
  <si>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</si>
  <si>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</si>
  <si>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</si>
  <si>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</si>
  <si>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</si>
  <si>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</si>
  <si>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</si>
  <si>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</si>
  <si>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</si>
  <si>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</si>
  <si>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</si>
  <si>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</si>
  <si>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</si>
  <si>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</si>
  <si>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</si>
  <si>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</si>
  <si>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</si>
  <si>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</si>
  <si>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</si>
  <si>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</si>
  <si>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</si>
  <si>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</si>
  <si>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</si>
  <si>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</si>
  <si>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</si>
  <si>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</si>
  <si>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</si>
  <si>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</si>
  <si>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</si>
  <si>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</si>
  <si>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</si>
  <si>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</si>
  <si>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</si>
  <si>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</si>
  <si>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</si>
  <si>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</si>
  <si>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</si>
  <si>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</si>
  <si>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</si>
  <si>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</si>
  <si>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</si>
  <si>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</si>
  <si>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</si>
  <si>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</si>
  <si>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</si>
  <si>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</si>
  <si>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</si>
  <si>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</si>
  <si>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</si>
  <si>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</si>
  <si>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</si>
  <si>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</si>
  <si>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</si>
  <si>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</si>
  <si>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</si>
  <si>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</si>
  <si>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</si>
  <si>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</si>
  <si>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</si>
  <si>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</si>
  <si>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</si>
  <si>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</si>
  <si>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</si>
  <si>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</si>
  <si>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</si>
  <si>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</si>
  <si>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</si>
  <si>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</si>
  <si>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</si>
  <si>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</si>
  <si>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</si>
  <si>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</si>
  <si>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</si>
  <si>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</si>
  <si>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</si>
  <si>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</si>
  <si>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</si>
  <si>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</si>
  <si>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</si>
  <si>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</si>
  <si>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</si>
  <si>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</si>
  <si>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</si>
  <si>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</si>
  <si>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</si>
  <si>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</si>
  <si>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</si>
  <si>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</si>
  <si>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</si>
  <si>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</si>
  <si>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</si>
  <si>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</si>
  <si>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</si>
  <si>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</si>
  <si>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</si>
  <si>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</si>
  <si>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</si>
  <si>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</si>
  <si>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</si>
  <si>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</si>
  <si>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</si>
  <si>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</si>
  <si>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</si>
  <si>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</si>
  <si>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</si>
  <si>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</si>
  <si>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</si>
  <si>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</si>
  <si>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</si>
  <si>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</si>
  <si>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</si>
  <si>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</si>
  <si>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</si>
  <si>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</si>
  <si>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</si>
  <si>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</si>
  <si>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</si>
  <si>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</si>
  <si>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</si>
  <si>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</si>
  <si>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</si>
  <si>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</si>
  <si>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</si>
  <si>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</si>
  <si>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</si>
  <si>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</si>
  <si>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</si>
  <si>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</si>
  <si>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</si>
  <si>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</si>
  <si>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</si>
  <si>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</si>
  <si>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</si>
  <si>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</si>
  <si>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</si>
  <si>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</si>
  <si>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</si>
  <si>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</si>
  <si>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</si>
  <si>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</si>
  <si>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</si>
  <si>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</si>
  <si>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</si>
  <si>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</si>
  <si>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</si>
  <si>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</si>
  <si>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</si>
  <si>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</si>
  <si>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</si>
  <si>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</si>
  <si>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</si>
  <si>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</si>
  <si>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</si>
  <si>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</si>
  <si>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</si>
  <si>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</si>
  <si>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</si>
  <si>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</si>
  <si>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</si>
  <si>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</si>
  <si>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</si>
  <si>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</si>
  <si>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</si>
  <si>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</si>
  <si>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</si>
  <si>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</si>
  <si>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</si>
  <si>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</si>
  <si>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</si>
  <si>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</si>
  <si>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</si>
  <si>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</si>
  <si>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</si>
  <si>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</si>
  <si>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</si>
  <si>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</si>
  <si>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</si>
  <si>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</si>
  <si>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</si>
  <si>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</si>
  <si>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</si>
  <si>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</si>
  <si>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</si>
  <si>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</si>
  <si>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</si>
  <si>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</si>
  <si>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</si>
  <si>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</si>
  <si>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</si>
  <si>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</si>
  <si>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</si>
  <si>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</si>
  <si>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</si>
  <si>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</si>
  <si>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</si>
  <si>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</si>
  <si>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</si>
  <si>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</si>
  <si>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</si>
  <si>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</si>
  <si>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</si>
  <si>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</si>
  <si>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PCM-20251210-00001407</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</si>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</sst>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338.48419050926168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46001.432616435188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46001.432616435188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46001.432616435188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46001.432616435188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46001.432616435188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46001.432616435188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46001.432616435188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46001.432616435188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46001.432616435188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46001.432616435188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46001.432616435188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46001.432616435188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46001.432616435188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46001.432616435188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46001.432616435188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46001.432616435188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46001.432616435188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46001.432616435188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46001.432616435188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46001.432616435188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46001.432616435188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46001.432616435188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46001.432616435188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46001.432616435188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46001.432616435188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46001.432616435188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46001.432616435188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46001.432616435188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46001.432616435188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46001.432616435188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46001.432616435188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46001.432616435188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46001.432616435188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46001.432616435188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46001.432616435188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46001.432616435188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46001.432616435188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46001.432616435188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46001.432616435188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46001.432616435188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46001.432616435188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46001.432616435188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46001.432616435188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46001.432616435188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46001.432616435188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46001.432616435188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46001.432616435188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46001.432616435188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46001.432616435188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46001.432616435188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46001.432616435188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46001.432616435188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46001.432616435188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46001.432616435188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46001.432616435188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46001.432616435188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46001.432616435188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46001.432616435188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46001.432616435188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46001.432616435188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46001.432616435188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46001.432616435188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46001.432616435188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46001.432616435188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46001.432616435188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46001.432616435188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46001.432616435188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46001.432616435188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46001.432616435188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46001.432616435188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46001.432616435188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46001.432616435188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46001.432616435188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46001.432616435188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46001.432616435188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46001.432616435188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46001.432616435188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46001.432616435188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46001.432616435188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46001.432616435188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46001.432616435188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46001.432616435188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46001.432616435188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46001.432616435188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46001.432616435188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46001.432616435188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46001.432616435188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46001.432616435188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46001.432616435188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46001.432616435188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46001.432616435188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46001.432616435188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46001.432616435188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46001.432616435188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46001.432616435188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46001.432616435188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46001.432616435188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46001.432616435188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46001.432616435188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46001.432616435188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46001.432616435188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46001.432616435188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46001.432616435188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46001.432616435188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46001.432616435188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46001.432616435188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46001.432616435188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46001.432616435188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46001.432616435188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46001.432616435188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46001.432616435188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46001.432616435188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46001.432616435188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46001.432616435188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46001.432616435188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46001.432616435188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46001.432616435188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46001.432616435188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46001.432616435188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46001.432616435188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46001.432616435188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46001.432616435188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46001.432616435188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46001.432616435188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46001.432616435188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46001.432616435188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46001.432616435188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46001.432616435188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46001.432616435188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46001.432616435188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46001.432616435188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46001.432616435188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46001.432616435188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46001.432616435188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46001.432616435188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46001.432616435188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46001.432616435188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46001.432616435188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46001.432616435188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46001.432616435188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46001.432616435188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46001.432616435188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46001.432616435188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46001.432616435188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46001.432616435188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46001.432616435188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46001.432616435188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46001.432616435188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46001.432616435188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46001.432616435188</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46001.432616435188</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46001.432616435188</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46001.432616435188</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9368A0A5-408B-45DE-8F46-72F48F065E0F}"/>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tabSelected="1" workbookViewId="0">
      <selection activeCell="K8" sqref="K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176.43277847222635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17.045197453706351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4.0772344907454681</v>
      </c>
      <c r="H5" s="71">
        <v>45997.339432870373</v>
      </c>
      <c r="I5" s="58" t="str">
        <f>IFERROR(VLOOKUP(D5,DB!A:F,6,0),"")</f>
        <v>SCECO</v>
      </c>
      <c r="J5" s="58" t="str">
        <f>IFERROR(VLOOKUP(D5,DB!A:G,7,0),"")</f>
        <v>Dead</v>
      </c>
      <c r="K5" s="82" t="s">
        <v>39118</v>
      </c>
      <c r="L5" s="58" t="str">
        <f>IFERROR(VLOOKUP(D5,DB!A:I,9,0),"")</f>
        <v>Latis</v>
      </c>
    </row>
    <row r="6" spans="1:12" s="149" customFormat="1" ht="31.5" customHeight="1">
      <c r="A6" s="150" t="s">
        <v>39119</v>
      </c>
      <c r="B6" s="58" t="str">
        <f>IFERROR(VLOOKUP(D6,DB!A:K,11,0),"")</f>
        <v>R2</v>
      </c>
      <c r="C6" s="58">
        <v>1</v>
      </c>
      <c r="D6" s="58" t="s">
        <v>27889</v>
      </c>
      <c r="E6" s="81" t="s">
        <v>39106</v>
      </c>
      <c r="F6" s="71">
        <v>46000.837719907409</v>
      </c>
      <c r="G6" s="72">
        <f ca="1">IFERROR(NOW()-F6,"-")</f>
        <v>0.59489652777847368</v>
      </c>
      <c r="H6" s="71">
        <v>46001.399641203701</v>
      </c>
      <c r="I6" s="58" t="str">
        <f>IFERROR(VLOOKUP(D6,DB!A:F,6,0),"")</f>
        <v>SCECO-Rental-Genset</v>
      </c>
      <c r="J6" s="58" t="str">
        <f>IFERROR(VLOOKUP(D6,DB!A:G,7,0),"")</f>
        <v>In progress</v>
      </c>
      <c r="K6" s="82" t="s">
        <v>39120</v>
      </c>
      <c r="L6" s="58" t="str">
        <f>IFERROR(VLOOKUP(D6,DB!A:I,9,0),"")</f>
        <v>Latis</v>
      </c>
    </row>
    <row r="7" spans="1:12" ht="31.5" customHeight="1">
      <c r="A7" s="96" t="s">
        <v>39121</v>
      </c>
      <c r="B7" s="18" t="str">
        <f>IFERROR(VLOOKUP(D7,DB!A:K,11,0),"")</f>
        <v>R2</v>
      </c>
      <c r="C7" s="18">
        <v>1</v>
      </c>
      <c r="D7" s="18" t="s">
        <v>22444</v>
      </c>
      <c r="E7" s="81" t="s">
        <v>39106</v>
      </c>
      <c r="F7" s="97">
        <v>46001.425057870372</v>
      </c>
      <c r="G7" s="98">
        <f ca="1">IFERROR(NOW()-F7,"-")</f>
        <v>7.5585648155538365E-3</v>
      </c>
      <c r="H7" s="97">
        <v>46001.42019675926</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46001.432616435188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46001.432616435188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46001.432616435188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46001.432616435188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46001.432616435188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46001.432616435188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46001.432616435188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46001.432616435188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46001.432616435188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46001.432616435188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46001.432616435188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46001.432616435188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46001.432616435188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46001.432616435188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46001.432616435188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46001.432616435188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46001.432616435188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46001.432616435188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46001.432616435188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46001.432616435188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46001.432616435188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46001.432616435188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46001.432616435188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46001.432616435188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46001.432616435188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46001.432616435188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46001.432616435188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46001.432616435188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46001.432616435188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46001.432616435188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46001.432616435188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46001.432616435188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46001.432616435188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46001.432616435188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46001.432616435188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46001.432616435188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46001.432616435188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46001.432616435188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46001.432616435188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46001.432616435188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46001.432616435188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46001.432616435188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46001.432616435188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46001.432616435188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46001.432616435188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46001.432616435188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46001.432616435188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46001.432616435188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46001.432616435188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46001.432616435188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46001.432616435188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46001.432616435188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46001.432616435188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46001.432616435188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46001.432616435188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46001.432616435188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46001.432616435188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46001.432616435188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46001.432616435188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46001.432616435188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46001.432616435188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46001.432616435188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46001.432616435188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46001.432616435188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46001.432616435188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46001.432616435188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46001.432616435188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46001.432616435188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46001.432616435188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46001.432616435188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46001.432616435188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46001.432616435188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46001.432616435188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46001.432616435188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46001.432616435188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46001.432616435188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46001.432616435188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46001.432616435188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46001.432616435188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46001.432616435188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46001.432616435188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46001.432616435188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46001.432616435188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46001.432616435188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46001.432616435188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46001.432616435188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46001.432616435188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46001.432616435188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46001.432616435188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46001.432616435188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46001.432616435188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46001.432616435188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46001.432616435188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46001.432616435188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46001.432616435188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46001.432616435188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46001.432616435188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46001.432616435188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46001.432616435188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46001.432616435188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46001.432616435188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46001.432616435188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46001.432616435188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46001.432616435188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46001.432616435188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46001.432616435188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46001.432616435188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46001.432616435188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46001.432616435188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46001.432616435188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46001.432616435188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46001.432616435188</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46001.432616435188</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46001.432616435188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46001.432616435188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46001.432616435188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46001.432616435188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46001.432616435188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46001.432616435188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46001.432616435188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46001.432616435188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46001.432616435188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46001.432616435188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46001.432616435188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46001.432616435188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46001.432616435188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46001.432616435188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46001.432616435188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46001.432616435188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46001.432616435188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46001.432616435188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46001.432616435188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46001.432616435188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46001.432616435188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46001.432616435188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46001.432616435188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46001.432616435188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46001.432616435188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46001.432616435188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46001.432616435188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46001.432616435188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46001.432616435188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46001.432616435188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46001.432616435188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46001.432616435188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46001.432616435188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46001.432616435188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46001.432616435188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46001.432616435188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46001.432616435188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46001.432616435188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46001.432616435188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46001.432616435188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46001.432616435188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46001.432616435188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46001.432616435188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46001.432616435188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46001.432616435188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46001.432616435188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46001.432616435188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46001.432616435188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46001.432616435188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46001.432616435188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46001.432616435188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46001.432616435188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46001.432616435188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46001.432616435188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46001.432616435188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46001.432616435188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46001.432616435188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46001.432616435188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46001.432616435188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46001.432616435188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46001.432616435188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46001.432616435188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46001.432616435188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46001.432616435188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46001.432616435188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46001.432616435188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46001.432616435188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46001.432616435188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46001.432616435188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46001.432616435188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46001.432616435188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46001.432616435188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46001.432616435188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46001.432616435188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46001.432616435188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46001.432616435188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46001.432616435188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46001.432616435188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46001.432616435188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46001.432616435188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46001.432616435188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46001.432616435188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46001.432616435188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46001.432616435188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46001.432616435188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46001.432616435188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46001.432616435188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46001.432616435188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46001.432616435188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46001.432616435188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46001.432616435188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46001.432616435188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46001.432616435188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46001.432616435188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46001.432616435188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46001.432616435188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46001.432616435188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46001.432616435188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46001.432616435188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46001.432616435188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46001.432616435188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46001.432616435188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46001.432616435188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46001.432616435188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46001.432616435188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46001.432616435188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46001.432616435188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46001.432616435188</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46001.432616435188</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46001.432616435188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46001.432616435188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46001.432616435188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46001.432616435188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46001.432616435188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46001.432616435188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46001.432616435188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46001.432616435188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46001.432616435188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46001.432616435188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46001.432616435188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46001.432616435188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46001.432616435188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46001.432616435188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46001.432616435188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46001.432616435188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46001.432616435188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46001.432616435188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46001.432616435188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46001.432616435188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46001.432616435188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46001.432616435188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46001.432616435188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46001.432616435188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46001.432616435188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46001.432616435188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46001.432616435188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46001.432616435188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46001.432616435188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46001.432616435188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46001.432616435188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46001.432616435188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46001.432616435188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46001.432616435188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46001.432616435188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46001.432616435188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46001.432616435188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46001.432616435188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46001.432616435188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46001.432616435188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46001.432616435188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46001.432616435188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46001.432616435188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46001.432616435188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46001.432616435188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46001.432616435188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46001.432616435188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46001.432616435188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46001.432616435188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46001.432616435188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46001.432616435188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46001.432616435188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46001.432616435188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46001.432616435188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46001.432616435188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46001.432616435188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46001.432616435188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46001.432616435188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46001.432616435188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46001.432616435188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46001.432616435188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46001.432616435188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46001.432616435188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46001.432616435188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46001.432616435188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46001.432616435188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46001.432616435188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46001.432616435188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46001.432616435188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46001.432616435188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46001.432616435188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46001.432616435188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46001.432616435188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46001.432616435188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46001.432616435188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46001.432616435188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46001.432616435188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46001.432616435188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46001.432616435188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46001.432616435188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46001.432616435188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46001.432616435188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46001.432616435188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46001.432616435188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46001.432616435188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46001.432616435188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46001.432616435188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46001.432616435188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46001.432616435188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46001.432616435188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46001.432616435188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46001.432616435188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46001.432616435188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46001.432616435188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46001.432616435188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46001.432616435188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46001.432616435188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46001.432616435188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46001.432616435188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46001.432616435188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46001.432616435188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46001.432616435188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46001.432616435188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46001.432616435188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46001.432616435188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46001.432616435188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46001.432616435188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46001.432616435188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46001.432616435188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46001.432616435188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46001.432616435188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46001.432616435188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46001.432616435188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46001.432616435188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46001.432616435188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46001.432616435188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46001.432616435188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46001.432616435188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46001.432616435188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46001.432616435188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46001.432616435188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46001.432616435188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46001.432616435188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46001.432616435188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46001.432616435188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46001.432616435188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46001.432616435188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46001.432616435188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46001.432616435188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46001.432616435188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46001.432616435188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46001.432616435188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46001.432616435188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46001.432616435188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46001.432616435188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46001.432616435188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46001.432616435188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46001.432616435188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46001.432616435188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46001.432616435188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46001.432616435188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46001.432616435188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46001.432616435188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46001.432616435188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46001.432616435188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46001.432616435188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46001.432616435188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46001.432616435188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46001.432616435188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46001.432616435188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46001.432616435188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46001.432616435188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46001.432616435188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46001.432616435188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46001.432616435188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46001.432616435188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46001.432616435188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46001.432616435188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46001.432616435188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46001.432616435188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46001.432616435188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46001.432616435188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46001.432616435188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46001.432616435188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46001.432616435188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46001.432616435188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46001.432616435188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46001.432616435188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46001.432616435188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46001.432616435188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46001.432616435188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46001.432616435188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46001.432616435188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46001.432616435188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46001.432616435188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46001.432616435188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46001.432616435188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46001.432616435188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46001.432616435188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46001.432616435188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46001.432616435188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46001.432616435188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46001.432616435188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46001.432616435188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46001.432616435188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46001.432616435188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46001.432616435188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46001.432616435188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46001.432616435188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46001.432616435188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46001.432616435188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46001.432616435188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46001.432616435188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46001.432616435188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46001.432616435188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46001.432616435188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46001.432616435188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46001.432616435188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46001.432616435188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46001.432616435188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46001.432616435188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46001.432616435188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46001.432616435188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46001.432616435188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46001.432616435188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46001.432616435188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46001.432616435188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46001.432616435188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46001.432616435188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46001.432616435188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46001.432616435188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46001.432616435188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46001.432616435188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46001.432616435188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46001.432616435188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46001.432616435188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46001.432616435188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46001.432616435188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46001.432616435188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46001.432616435188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46001.432616435188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46001.432616435188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46001.432616435188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46001.432616435188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46001.432616435188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46001.432616435188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46001.432616435188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46001.432616435188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46001.432616435188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46001.432616435188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46001.432616435188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46001.432616435188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46001.432616435188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46001.432616435188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46001.432616435188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46001.432616435188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46001.432616435188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46001.432616435188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46001.432616435188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46001.432616435188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46001.432616435188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46001.432616435188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46001.432616435188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46001.432616435188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46001.432616435188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46001.432616435188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46001.432616435188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46001.432616435188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46001.432616435188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46001.432616435188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46001.432616435188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46001.432616435188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46001.432616435188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46001.432616435188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46001.432616435188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46001.432616435188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46001.432616435188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46001.432616435188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46001.432616435188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46001.432616435188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46001.432616435188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46001.432616435188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46001.432616435188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46001.432616435188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46001.432616435188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46001.432616435188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46001.432616435188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46001.432616435188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46001.432616435188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46001.432616435188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46001.432616435188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46001.432616435188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46001.432616435188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46001.432616435188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46001.432616435188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46001.432616435188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46001.432616435188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46001.432616435188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46001.432616435188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46001.432616435188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46001.432616435188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46001.432616435188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46001.432616435188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46001.432616435188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46001.432616435188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46001.432616435188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46001.432616435188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46001.432616435188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46001.432616435188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46001.432616435188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46001.432616435188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46001.432616435188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46001.432616435188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46001.432616435188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46001.432616435188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46001.432616435188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46001.432616435188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46001.432616435188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46001.432616435188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46001.432616435188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46001.432616435188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46001.432616435188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46001.432616435188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46001.432616435188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46001.432616435188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46001.432616435188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46001.432616435188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46001.432616435188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46001.432616435188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46001.432616435188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46001.432616435188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46001.432616435188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46001.432616435188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46001.432616435188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46001.432616435188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46001.432616435188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46001.432616435188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46001.432616435188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46001.432616435188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46001.432616435188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46001.432616435188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46001.432616435188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46001.432616435188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46001.432616435188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46001.432616435188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46001.432616435188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46001.432616435188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46001.432616435188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46001.432616435188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46001.432616435188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46001.432616435188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46001.432616435188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46001.432616435188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46001.432616435188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46001.432616435188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46001.432616435188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46001.432616435188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46001.432616435188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46001.432616435188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46001.432616435188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46001.432616435188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46001.432616435188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46001.432616435188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46001.432616435188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46001.432616435188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46001.432616435188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46001.432616435188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46001.432616435188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46001.432616435188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46001.432616435188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46001.432616435188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46001.432616435188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46001.432616435188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46001.432616435188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46001.432616435188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46001.432616435188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46001.432616435188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46001.432616435188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46001.432616435188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46001.432616435188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46001.432616435188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46001.432616435188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46001.432616435188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46001.432616435188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46001.432616435188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46001.432616435188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46001.432616435188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46001.432616435188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46001.432616435188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46001.432616435188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46001.432616435188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46001.432616435188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46001.432616435188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46001.432616435188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46001.432616435188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46001.432616435188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46001.432616435188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46001.432616435188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46001.432616435188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46001.432616435188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46001.432616435188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46001.432616435188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46001.432616435188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46001.432616435188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46001.432616435188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46001.432616435188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46001.432616435188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46001.432616435188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46001.432616435188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46001.432616435188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46001.432616435188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46001.432616435188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46001.432616435188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46001.432616435188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46001.432616435188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46001.432616435188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46001.432616435188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46001.432616435188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46001.432616435188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46001.432616435188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46001.432616435188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46001.432616435188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46001.432616435188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46001.432616435188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46001.432616435188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46001.432616435188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46001.432616435188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46001.432616435188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46001.432616435188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46001.432616435188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46001.432616435188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46001.432616435188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46001.432616435188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46001.432616435188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46001.432616435188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46001.432616435188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46001.432616435188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46001.432616435188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46001.432616435188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46001.432616435188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46001.432616435188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46001.432616435188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46001.432616435188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46001.432616435188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46001.432616435188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46001.432616435188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46001.432616435188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46001.432616435188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46001.432616435188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46001.432616435188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46001.432616435188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46001.432616435188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46001.432616435188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46001.432616435188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46001.432616435188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46001.432616435188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46001.432616435188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46001.432616435188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46001.432616435188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46001.432616435188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46001.432616435188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46001.432616435188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46001.432616435188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46001.432616435188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46001.432616435188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46001.432616435188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46001.432616435188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46001.432616435188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46001.432616435188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46001.432616435188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46001.432616435188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46001.432616435188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46001.432616435188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46001.432616435188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46001.432616435188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46001.432616435188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46001.432616435188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46001.432616435188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46001.432616435188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46001.432616435188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46001.432616435188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46001.432616435188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46001.432616435188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46001.432616435188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46001.432616435188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46001.432616435188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46001.432616435188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46001.432616435188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46001.432616435188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46001.432616435188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46001.432616435188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46001.432616435188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46001.432616435188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46001.432616435188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46001.432616435188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46001.432616435188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46001.432616435188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46001.432616435188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46001.432616435188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46001.432616435188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46001.432616435188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46001.432616435188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46001.432616435188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46001.432616435188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46001.432616435188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46001.432616435188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46001.432616435188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46001.432616435188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46001.432616435188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46001.432616435188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46001.432616435188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46001.432616435188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46001.432616435188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46001.432616435188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46001.432616435188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46001.432616435188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46001.432616435188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46001.432616435188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46001.432616435188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46001.432616435188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46001.432616435188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46001.432616435188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46001.432616435188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46001.432616435188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46001.432616435188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46001.432616435188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46001.432616435188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46001.432616435188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46001.432616435188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46001.432616435188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46001.432616435188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46001.432616435188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46001.432616435188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46001.432616435188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46001.432616435188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46001.432616435188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46001.432616435188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46001.432616435188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46001.432616435188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46001.432616435188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46001.432616435188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46001.432616435188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46001.432616435188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46001.432616435188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46001.432616435188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46001.432616435188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46001.432616435188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46001.432616435188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46001.432616435188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46001.432616435188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46001.432616435188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46001.432616435188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46001.432616435188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46001.432616435188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46001.432616435188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46001.432616435188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46001.432616435188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46001.432616435188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46001.432616435188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46001.432616435188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46001.432616435188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46001.432616435188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46001.432616435188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46001.432616435188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46001.432616435188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46001.432616435188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46001.432616435188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46001.432616435188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46001.432616435188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46001.432616435188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46001.432616435188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46001.432616435188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46001.432616435188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46001.432616435188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46001.432616435188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46001.432616435188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46001.432616435188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46001.432616435188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46001.432616435188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46001.432616435188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46001.432616435188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46001.432616435188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46001.432616435188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46001.432616435188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46001.432616435188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46001.432616435188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46001.432616435188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46001.432616435188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46001.432616435188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46001.432616435188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46001.432616435188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46001.432616435188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46001.432616435188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46001.432616435188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46001.432616435188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46001.432616435188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46001.432616435188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46001.432616435188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46001.432616435188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46001.432616435188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46001.432616435188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46001.432616435188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46001.432616435188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46001.432616435188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46001.432616435188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46001.432616435188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46001.432616435188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46001.432616435188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46001.432616435188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46001.432616435188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46001.432616435188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46001.432616435188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46001.432616435188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46001.432616435188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46001.432616435188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46001.432616435188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46001.432616435188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46001.432616435188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46001.432616435188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46001.432616435188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46001.432616435188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46001.432616435188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46001.432616435188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46001.432616435188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46001.432616435188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46001.432616435188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46001.432616435188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46001.432616435188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46001.432616435188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46001.432616435188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46001.432616435188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46001.432616435188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46001.432616435188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46001.432616435188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46001.432616435188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46001.432616435188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46001.432616435188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46001.432616435188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46001.432616435188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46001.432616435188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46001.432616435188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46001.432616435188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46001.432616435188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46001.432616435188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46001.432616435188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46001.432616435188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46001.432616435188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46001.432616435188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46001.432616435188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46001.432616435188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46001.432616435188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46001.432616435188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46001.432616435188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46001.432616435188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46001.432616435188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46001.432616435188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46001.432616435188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46001.432616435188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46001.432616435188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46001.432616435188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46001.432616435188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46001.432616435188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46001.432616435188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46001.432616435188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46001.432616435188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46001.432616435188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46001.432616435188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46001.432616435188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46001.432616435188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46001.432616435188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46001.432616435188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46001.432616435188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46001.432616435188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46001.432616435188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46001.432616435188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46001.432616435188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46001.432616435188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46001.432616435188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46001.432616435188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46001.432616435188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46001.432616435188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46001.432616435188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46001.432616435188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46001.432616435188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46001.432616435188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46001.432616435188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46001.432616435188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46001.432616435188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46001.432616435188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46001.432616435188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46001.432616435188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46001.432616435188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46001.432616435188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46001.432616435188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46001.432616435188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46001.432616435188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46001.432616435188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46001.432616435188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46001.432616435188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46001.432616435188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46001.432616435188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46001.432616435188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46001.432616435188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46001.432616435188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46001.432616435188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46001.432616435188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46001.432616435188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46001.432616435188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46001.432616435188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46001.432616435188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46001.432616435188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46001.432616435188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46001.432616435188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46001.432616435188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46001.432616435188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46001.432616435188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46001.432616435188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46001.432616435188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46001.432616435188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46001.432616435188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46001.432616435188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46001.432616435188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46001.432616435188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46001.432616435188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46001.432616435188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46001.432616435188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46001.432616435188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46001.432616435188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46001.432616435188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46001.432616435188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46001.432616435188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46001.432616435188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46001.432616435188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46001.432616435188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46001.432616435188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46001.432616435188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46001.432616435188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46001.432616435188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46001.432616435188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46001.432616435188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46001.432616435188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46001.432616435188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46001.432616435188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46001.432616435188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46001.432616435188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46001.432616435188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46001.432616435188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46001.432616435188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46001.432616435188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46001.432616435188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46001.432616435188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46001.432616435188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46001.432616435188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46001.432616435188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46001.432616435188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46001.432616435188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46001.432616435188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46001.432616435188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46001.432616435188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46001.432616435188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46001.432616435188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46001.432616435188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46001.432616435188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46001.432616435188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46001.432616435188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46001.432616435188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46001.432616435188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46001.432616435188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46001.432616435188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46001.432616435188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46001.432616435188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46001.432616435188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46001.432616435188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46001.432616435188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46001.432616435188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46001.432616435188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46001.432616435188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46001.432616435188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46001.432616435188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46001.432616435188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46001.432616435188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46001.432616435188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46001.432616435188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46001.432616435188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46001.432616435188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46001.432616435188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46001.432616435188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46001.432616435188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46001.432616435188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46001.432616435188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46001.432616435188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46001.432616435188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46001.432616435188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46001.432616435188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46001.432616435188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46001.432616435188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46001.432616435188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46001.432616435188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46001.432616435188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46001.432616435188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46001.432616435188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46001.432616435188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46001.432616435188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46001.432616435188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46001.432616435188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46001.432616435188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46001.432616435188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46001.432616435188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46001.432616435188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46001.432616435188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46001.432616435188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46001.432616435188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46001.432616435188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46001.432616435188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46001.432616435188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46001.432616435188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46001.432616435188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46001.432616435188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46001.432616435188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46001.432616435188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46001.432616435188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46001.432616435188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46001.432616435188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46001.432616435188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46001.432616435188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46001.432616435188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46001.432616435188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46001.432616435188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46001.432616435188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46001.432616435188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46001.432616435188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46001.432616435188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46001.432616435188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46001.432616435188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46001.432616435188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46001.432616435188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46001.432616435188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46001.432616435188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46001.432616435188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46001.432616435188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46001.432616435188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46001.432616435188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46001.432616435188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46001.432616435188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46001.432616435188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46001.432616435188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46001.432616435188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46001.432616435188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46001.432616435188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46001.432616435188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46001.432616435188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46001.432616435188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46001.432616435188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46001.432616435188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46001.432616435188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46001.432616435188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46001.432616435188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46001.432616435188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46001.432616435188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46001.432616435188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46001.432616435188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46001.432616435188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46001.432616435188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46001.432616435188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46001.432616435188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46001.432616435188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46001.432616435188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46001.432616435188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46001.432616435188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46001.432616435188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46001.432616435188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46001.432616435188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46001.432616435188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46001.432616435188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46001.432616435188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46001.432616435188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46001.432616435188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46001.432616435188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46001.432616435188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46001.432616435188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46001.432616435188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46001.432616435188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46001.432616435188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46001.432616435188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297.95189884259162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G4" ca="1" si="0">IFERROR(NOW()-F3,"")</f>
        <v>2.6384729166675243</v>
      </c>
      <c r="H3" s="91">
        <v>45998.664027777777</v>
      </c>
      <c r="I3" s="106" t="str">
        <f>IFERROR(VLOOKUP(D3,DB!A:F,6,0),"")</f>
        <v>SCECO</v>
      </c>
      <c r="J3" s="106" t="str">
        <f>IFERROR(VLOOKUP(D3,DB!A:G,7,0),"")</f>
        <v>Vandalized</v>
      </c>
      <c r="K3" s="93" t="s">
        <v>39126</v>
      </c>
      <c r="L3" s="87" t="str">
        <f>IFERROR(VLOOKUP(D3,DB!A:I,9,0),"")</f>
        <v>Latis</v>
      </c>
    </row>
    <row r="4" spans="1:16" ht="30.75">
      <c r="A4" s="106" t="s">
        <v>39127</v>
      </c>
      <c r="B4" s="106" t="str">
        <f>IFERROR(VLOOKUP(D4,DB!A:K,11,0),"")</f>
        <v>R4</v>
      </c>
      <c r="C4" s="89">
        <v>3</v>
      </c>
      <c r="D4" s="87" t="s">
        <v>36247</v>
      </c>
      <c r="E4" s="90" t="s">
        <v>39106</v>
      </c>
      <c r="F4" s="91"/>
      <c r="G4" s="92">
        <f t="shared" ca="1" si="0"/>
        <v>46001.432616435188</v>
      </c>
      <c r="H4" s="91">
        <v>45999.038888888892</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36495</v>
      </c>
      <c r="E5" s="90" t="s">
        <v>39106</v>
      </c>
      <c r="F5" s="91">
        <v>46000.318229166667</v>
      </c>
      <c r="G5" s="92">
        <f t="shared" ref="G5:G28" ca="1" si="1">IFERROR(NOW()-F5,"")</f>
        <v>1.1143872685206588</v>
      </c>
      <c r="H5" s="91">
        <v>46000.411770833336</v>
      </c>
      <c r="I5" s="106" t="str">
        <f>IFERROR(VLOOKUP(D5,DB!A:F,6,0),"")</f>
        <v>Generator-SG</v>
      </c>
      <c r="J5" s="106" t="str">
        <f>IFERROR(VLOOKUP(D5,DB!A:G,7,0),"")</f>
        <v>No BB Shifted</v>
      </c>
      <c r="K5" s="93" t="s">
        <v>39130</v>
      </c>
      <c r="L5" s="87" t="str">
        <f>IFERROR(VLOOKUP(D5,DB!A:I,9,0),"")</f>
        <v>Latis</v>
      </c>
    </row>
    <row r="6" spans="1:16" s="94" customFormat="1" ht="15" customHeight="1">
      <c r="A6" s="152" t="s">
        <v>39131</v>
      </c>
      <c r="B6" s="106" t="str">
        <f>IFERROR(VLOOKUP(D6,DB!A:K,11,0),"")</f>
        <v>R4</v>
      </c>
      <c r="C6" s="89">
        <v>1</v>
      </c>
      <c r="D6" s="87" t="s">
        <v>29641</v>
      </c>
      <c r="E6" s="90" t="s">
        <v>39106</v>
      </c>
      <c r="F6" s="91">
        <v>46001.002905092595</v>
      </c>
      <c r="G6" s="92">
        <f ca="1">IFERROR(NOW()-F6,"")</f>
        <v>0.42971134259278188</v>
      </c>
      <c r="H6" s="91">
        <v>46000.455555555556</v>
      </c>
      <c r="I6" s="106" t="str">
        <f>IFERROR(VLOOKUP(D6,DB!A:F,6,0),"")</f>
        <v>SCECO</v>
      </c>
      <c r="J6" s="106" t="str">
        <f>IFERROR(VLOOKUP(D6,DB!A:G,7,0),"")</f>
        <v>Vandalized</v>
      </c>
      <c r="K6" s="93" t="s">
        <v>39132</v>
      </c>
      <c r="L6" s="87" t="str">
        <f>IFERROR(VLOOKUP(D6,DB!A:I,9,0),"")</f>
        <v>Latis</v>
      </c>
    </row>
    <row r="7" spans="1:16" ht="15" customHeight="1">
      <c r="A7" s="106" t="s">
        <v>39127</v>
      </c>
      <c r="B7" s="106" t="str">
        <f>IFERROR(VLOOKUP(D7,DB!A:K,11,0),"")</f>
        <v>R4</v>
      </c>
      <c r="C7" s="89">
        <v>2</v>
      </c>
      <c r="D7" s="87" t="s">
        <v>28682</v>
      </c>
      <c r="E7" s="90" t="s">
        <v>39106</v>
      </c>
      <c r="F7" s="91"/>
      <c r="G7" s="92">
        <f t="shared" ca="1" si="1"/>
        <v>46001.432616435188</v>
      </c>
      <c r="H7" s="91">
        <v>46000.572280092594</v>
      </c>
      <c r="I7" s="106" t="str">
        <f>IFERROR(VLOOKUP(D7,DB!A:F,6,0),"")</f>
        <v>SCECO</v>
      </c>
      <c r="J7" s="106" t="str">
        <f>IFERROR(VLOOKUP(D7,DB!A:G,7,0),"")</f>
        <v>Dead</v>
      </c>
      <c r="K7" s="93" t="s">
        <v>39133</v>
      </c>
      <c r="L7" s="87" t="str">
        <f>IFERROR(VLOOKUP(D7,DB!A:I,9,0),"")</f>
        <v>Latis</v>
      </c>
    </row>
    <row r="8" spans="1:16" ht="15" customHeight="1">
      <c r="A8" s="106" t="s">
        <v>39134</v>
      </c>
      <c r="B8" s="106" t="str">
        <f>IFERROR(VLOOKUP(D8,DB!A:K,11,0),"")</f>
        <v>R4</v>
      </c>
      <c r="C8" s="89">
        <v>2</v>
      </c>
      <c r="D8" s="87" t="s">
        <v>30656</v>
      </c>
      <c r="E8" s="90" t="s">
        <v>39106</v>
      </c>
      <c r="F8" s="91">
        <v>46001.388379629629</v>
      </c>
      <c r="G8" s="92">
        <f t="shared" ca="1" si="1"/>
        <v>4.4236805559194181E-2</v>
      </c>
      <c r="H8" s="91">
        <v>46001.386516203704</v>
      </c>
      <c r="I8" s="106" t="str">
        <f>IFERROR(VLOOKUP(D8,DB!A:F,6,0),"")</f>
        <v>Generator-SG</v>
      </c>
      <c r="J8" s="106" t="str">
        <f>IFERROR(VLOOKUP(D8,DB!A:G,7,0),"")</f>
        <v>Good</v>
      </c>
      <c r="K8" s="93" t="s">
        <v>39135</v>
      </c>
      <c r="L8" s="87" t="str">
        <f>IFERROR(VLOOKUP(D8,DB!A:I,9,0),"")</f>
        <v>Latis</v>
      </c>
    </row>
    <row r="9" spans="1:16" ht="15" customHeight="1">
      <c r="A9" s="106" t="s">
        <v>39127</v>
      </c>
      <c r="B9" s="106" t="str">
        <f>IFERROR(VLOOKUP(D9,DB!A:K,11,0),"")</f>
        <v>R4</v>
      </c>
      <c r="C9" s="89">
        <v>2</v>
      </c>
      <c r="D9" s="87" t="s">
        <v>36669</v>
      </c>
      <c r="E9" s="90" t="s">
        <v>39106</v>
      </c>
      <c r="F9" s="91"/>
      <c r="G9" s="92">
        <f t="shared" ca="1" si="1"/>
        <v>46001.432616435188</v>
      </c>
      <c r="H9" s="91">
        <v>46001.381458333337</v>
      </c>
      <c r="I9" s="106" t="str">
        <f>IFERROR(VLOOKUP(D9,DB!A:F,6,0),"")</f>
        <v>SCECO</v>
      </c>
      <c r="J9" s="106" t="str">
        <f>IFERROR(VLOOKUP(D9,DB!A:G,7,0),"")</f>
        <v>Vandalized</v>
      </c>
      <c r="K9" s="93" t="s">
        <v>39136</v>
      </c>
      <c r="L9" s="87" t="str">
        <f>IFERROR(VLOOKUP(D9,DB!A:I,9,0),"")</f>
        <v>Latis</v>
      </c>
    </row>
    <row r="10" spans="1:16" ht="15" customHeight="1">
      <c r="A10" s="106"/>
      <c r="B10" s="106" t="str">
        <f>IFERROR(VLOOKUP(D10,DB!A:K,11,0),"")</f>
        <v/>
      </c>
      <c r="C10" s="89"/>
      <c r="D10" s="87"/>
      <c r="E10" s="90"/>
      <c r="F10" s="91"/>
      <c r="G10" s="92">
        <f t="shared" ca="1" si="1"/>
        <v>46001.432616435188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46001.432616435188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46001.432616435188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46001.432616435188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46001.432616435188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46001.432616435188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46001.432616435188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46001.432616435188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46001.432616435188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46001.432616435188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46001.432616435188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46001.432616435188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46001.432616435188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46001.432616435188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46001.432616435188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46001.432616435188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46001.432616435188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46001.432616435188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46001.432616435188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46001.432616435188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46001.432616435188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46001.432616435188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46001.432616435188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46001.432616435188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46001.432616435188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46001.432616435188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46001.432616435188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46001.432616435188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46001.432616435188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46001.432616435188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46001.432616435188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46001.432616435188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46001.432616435188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46001.432616435188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46001.432616435188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46001.432616435188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46001.432616435188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46001.432616435188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46001.432616435188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46001.432616435188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46001.432616435188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46001.432616435188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46001.432616435188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46001.432616435188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46001.432616435188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46001.432616435188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46001.432616435188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46001.432616435188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46001.432616435188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46001.432616435188</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46001.432616435188</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46001.432616435188</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46001.432616435188</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46001.432616435188</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46001.432616435188</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46001.432616435188</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46001.432616435188</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46001.432616435188</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46001.432616435188</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46001.432616435188</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46001.432616435188</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46001.432616435188</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46001.432616435188</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46001.432616435188</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46001.432616435188</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8" sqref="D8"/>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39137</v>
      </c>
    </row>
    <row r="2" spans="1:13" s="39" customFormat="1">
      <c r="A2" s="37" t="s">
        <v>39138</v>
      </c>
      <c r="B2" s="37" t="str">
        <f>IFERROR(VLOOKUP(D2,[1]DB!A:K,11,0),"")</f>
        <v>R5</v>
      </c>
      <c r="C2" s="37">
        <v>3</v>
      </c>
      <c r="D2" s="99" t="s">
        <v>36085</v>
      </c>
      <c r="E2" s="37" t="s">
        <v>39106</v>
      </c>
      <c r="F2" s="38">
        <v>45891.832060185188</v>
      </c>
      <c r="G2" s="101">
        <f ca="1">IFERROR(NOW()-F2,"")</f>
        <v>109.6005562499995</v>
      </c>
      <c r="H2" s="38">
        <v>45891.790393518517</v>
      </c>
      <c r="I2" s="37" t="str">
        <f>IFERROR(VLOOKUP(D2,[1]DB!A:F,6,0),"")</f>
        <v>Generator-SG</v>
      </c>
      <c r="J2" s="37" t="str">
        <f>IFERROR(VLOOKUP(D2,[1]DB!A:G,7,0),"")</f>
        <v>Vandalized</v>
      </c>
      <c r="K2" s="37" t="s">
        <v>39139</v>
      </c>
      <c r="L2" s="37" t="str">
        <f>IFERROR(VLOOKUP(D2,[1]DB!A:I,9,0),"")</f>
        <v>Latis</v>
      </c>
      <c r="M2" s="156"/>
    </row>
    <row r="3" spans="1:13" s="39" customFormat="1" ht="30.75">
      <c r="A3" s="37" t="s">
        <v>39140</v>
      </c>
      <c r="B3" s="37" t="str">
        <f>IFERROR(VLOOKUP(D3,[1]DB!A:K,11,0),"")</f>
        <v>R5</v>
      </c>
      <c r="C3" s="37">
        <v>1</v>
      </c>
      <c r="D3" s="37" t="s">
        <v>33407</v>
      </c>
      <c r="E3" s="37" t="s">
        <v>39109</v>
      </c>
      <c r="F3" s="38">
        <v>45926.188877314817</v>
      </c>
      <c r="G3" s="101">
        <f t="shared" ref="G3" ca="1" si="0">IFERROR(NOW()-F3,"")</f>
        <v>75.243739120371174</v>
      </c>
      <c r="H3" s="38">
        <v>45926.158159722225</v>
      </c>
      <c r="I3" s="37" t="str">
        <f>IFERROR(VLOOKUP(D3,[1]DB!A:F,6,0),"")</f>
        <v>SCECO</v>
      </c>
      <c r="J3" s="37" t="str">
        <f>IFERROR(VLOOKUP(D3,[1]DB!A:G,7,0),"")</f>
        <v>Good</v>
      </c>
      <c r="K3" s="37" t="s">
        <v>39141</v>
      </c>
      <c r="L3" s="37" t="str">
        <f>IFERROR(VLOOKUP(D3,[1]DB!A:I,9,0),"")</f>
        <v>Latis</v>
      </c>
      <c r="M3" s="37"/>
    </row>
    <row r="4" spans="1:13" s="39" customFormat="1" ht="45.75" customHeight="1">
      <c r="A4" s="102" t="s">
        <v>39142</v>
      </c>
      <c r="B4" s="102" t="str">
        <f>IFERROR(VLOOKUP(D4,[1]DB!A:K,11,0),"")</f>
        <v>R5</v>
      </c>
      <c r="C4" s="102">
        <v>1</v>
      </c>
      <c r="D4" s="102" t="s">
        <v>34832</v>
      </c>
      <c r="E4" s="102" t="s">
        <v>39109</v>
      </c>
      <c r="F4" s="103">
        <v>45948.661111111112</v>
      </c>
      <c r="G4" s="104">
        <f t="shared" ref="G4" ca="1" si="1">IFERROR(NOW()-F4,"")</f>
        <v>52.771505324075406</v>
      </c>
      <c r="H4" s="103">
        <v>45948.661111111112</v>
      </c>
      <c r="I4" s="102" t="str">
        <f>IFERROR(VLOOKUP(D4,[1]DB!A:F,6,0),"")</f>
        <v>SCECO</v>
      </c>
      <c r="J4" s="102" t="str">
        <f>IFERROR(VLOOKUP(D4,[1]DB!A:G,7,0),"")</f>
        <v>Dead</v>
      </c>
      <c r="K4" s="102" t="s">
        <v>39143</v>
      </c>
      <c r="L4" s="102" t="str">
        <f>IFERROR(VLOOKUP(D4,[1]DB!A:I,9,0),"")</f>
        <v>Latis</v>
      </c>
      <c r="M4" s="37"/>
    </row>
    <row r="5" spans="1:13" s="39" customFormat="1" ht="30.75">
      <c r="A5" s="102" t="s">
        <v>39144</v>
      </c>
      <c r="B5" s="102" t="str">
        <f>IFERROR(VLOOKUP(D5,[1]DB!A:K,11,0),"")</f>
        <v>R5</v>
      </c>
      <c r="C5" s="102">
        <v>1</v>
      </c>
      <c r="D5" s="102" t="s">
        <v>36592</v>
      </c>
      <c r="E5" s="102" t="s">
        <v>39106</v>
      </c>
      <c r="F5" s="103">
        <v>45981.373298611114</v>
      </c>
      <c r="G5" s="104">
        <f ca="1">IFERROR(NOW()-F5,"")</f>
        <v>20.059317824074242</v>
      </c>
      <c r="H5" s="130">
        <v>45981.360798611109</v>
      </c>
      <c r="I5" s="102" t="str">
        <f>IFERROR(VLOOKUP(D5,[1]DB!A:F,6,0),"")</f>
        <v>SCECO</v>
      </c>
      <c r="J5" s="102" t="str">
        <f>IFERROR(VLOOKUP(D5,[1]DB!A:G,7,0),"")</f>
        <v>Dead</v>
      </c>
      <c r="K5" s="102" t="s">
        <v>39145</v>
      </c>
      <c r="L5" s="102" t="str">
        <f>IFERROR(VLOOKUP(D5,[1]DB!A:I,9,0),"")</f>
        <v>Latis</v>
      </c>
      <c r="M5" s="37"/>
    </row>
    <row r="6" spans="1:13">
      <c r="A6" s="37" t="s">
        <v>39146</v>
      </c>
      <c r="B6" s="37" t="str">
        <f>IFERROR(VLOOKUP(D6,[1]DB!A:K,11,0),"")</f>
        <v>R5</v>
      </c>
      <c r="C6" s="37">
        <v>1</v>
      </c>
      <c r="D6" s="37" t="s">
        <v>37850</v>
      </c>
      <c r="E6" s="37" t="s">
        <v>39106</v>
      </c>
      <c r="F6" s="38">
        <v>45997.107488425929</v>
      </c>
      <c r="G6" s="129">
        <f t="shared" ref="G6" ca="1" si="2">IFERROR(NOW()-F6,"")</f>
        <v>4.3251280092590605</v>
      </c>
      <c r="H6" s="38">
        <v>45997.093599537038</v>
      </c>
      <c r="I6" s="37" t="str">
        <f>IFERROR(VLOOKUP(D6,[1]DB!A:F,6,0),"")</f>
        <v>SCECO</v>
      </c>
      <c r="J6" s="37" t="str">
        <f>IFERROR(VLOOKUP(D6,[1]DB!A:G,7,0),"")</f>
        <v>In progress</v>
      </c>
      <c r="K6" s="37" t="s">
        <v>39147</v>
      </c>
      <c r="L6" s="37" t="str">
        <f>IFERROR(VLOOKUP(D6,[1]DB!A:I,9,0),"")</f>
        <v>Latis</v>
      </c>
      <c r="M6" s="37"/>
    </row>
    <row r="7" spans="1:13">
      <c r="A7" s="37"/>
      <c r="B7" s="37" t="str">
        <f>IFERROR(VLOOKUP(D7,[1]DB!A:K,11,0),"")</f>
        <v/>
      </c>
      <c r="C7" s="37"/>
      <c r="D7" s="151"/>
      <c r="E7" s="37"/>
      <c r="F7" s="38"/>
      <c r="G7" s="129">
        <f ca="1">IFERROR(NOW()-F7,"")</f>
        <v>46001.432616435188</v>
      </c>
      <c r="H7" s="38"/>
      <c r="I7" s="37" t="str">
        <f>IFERROR(VLOOKUP(D7,[1]DB!A:F,6,0),"")</f>
        <v/>
      </c>
      <c r="J7" s="37" t="str">
        <f>IFERROR(VLOOKUP(D7,[1]DB!A:G,7,0),"")</f>
        <v/>
      </c>
      <c r="K7" s="37"/>
      <c r="L7" s="37" t="str">
        <f>IFERROR(VLOOKUP(D7,[1]DB!A:I,9,0),"")</f>
        <v/>
      </c>
      <c r="M7" s="37"/>
    </row>
    <row r="8" spans="1:13">
      <c r="A8" s="37"/>
      <c r="B8" s="37" t="str">
        <f>IFERROR(VLOOKUP(D8,[1]DB!A:K,11,0),"")</f>
        <v/>
      </c>
      <c r="C8" s="37"/>
      <c r="D8"/>
      <c r="E8" s="37"/>
      <c r="F8" s="38"/>
      <c r="G8" s="129">
        <f ca="1">IFERROR(NOW()-F8,"")</f>
        <v>46001.432616435188</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46001.432616435188</v>
      </c>
      <c r="H9" s="38"/>
      <c r="I9" s="37" t="str">
        <f>IFERROR(VLOOKUP(D9,[1]DB!A:F,6,0),"")</f>
        <v/>
      </c>
      <c r="J9" s="37" t="str">
        <f>IFERROR(VLOOKUP(D9,[1]DB!A:G,7,0),"")</f>
        <v/>
      </c>
      <c r="K9" s="37"/>
      <c r="L9" s="37" t="str">
        <f>IFERROR(VLOOKUP(D9,[1]DB!A:I,9,0),"")</f>
        <v/>
      </c>
      <c r="M9" s="37"/>
    </row>
    <row r="10" spans="1:13">
      <c r="A10" s="37"/>
      <c r="B10" s="37" t="str">
        <f>IFERROR(VLOOKUP(D10,[1]DB!A:K,11,0),"")</f>
        <v/>
      </c>
      <c r="C10" s="37"/>
      <c r="D10"/>
      <c r="E10" s="37"/>
      <c r="F10" s="38"/>
      <c r="G10" s="129">
        <f ca="1">IFERROR(NOW()-F10,"")</f>
        <v>46001.432616435188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46001.432616435188</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46001.432616435188</v>
      </c>
      <c r="H12" s="38"/>
      <c r="I12" s="37" t="str">
        <f>IFERROR(VLOOKUP(D12,[1]DB!A:F,6,0),"")</f>
        <v/>
      </c>
      <c r="J12" s="37" t="str">
        <f>IFERROR(VLOOKUP(D12,[1]DB!A:G,7,0),"")</f>
        <v/>
      </c>
      <c r="K12" s="37"/>
      <c r="L12" s="37" t="str">
        <f>IFERROR(VLOOKUP(D12,[1]DB!A:I,9,0),"")</f>
        <v/>
      </c>
      <c r="M12" s="37"/>
    </row>
    <row r="13" spans="1:13">
      <c r="A13" s="37"/>
      <c r="B13" s="37" t="str">
        <f>IFERROR(VLOOKUP(D13,[1]DB!A:K,11,0),"")</f>
        <v/>
      </c>
      <c r="C13" s="37"/>
      <c r="D13"/>
      <c r="E13" s="37"/>
      <c r="F13" s="38"/>
      <c r="G13" s="129">
        <f ca="1">IFERROR(NOW()-F13,"")</f>
        <v>46001.432616435188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46001.432616435188</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46001.432616435188</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46001.432616435188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46001.432616435188</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46001.432616435188</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46001.432616435188</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46001.432616435188</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46001.432616435188</v>
      </c>
      <c r="H21" s="38"/>
      <c r="I21" s="37" t="str">
        <f>IFERROR(VLOOKUP(D21,[1]DB!A:F,6,0),"")</f>
        <v/>
      </c>
      <c r="J21" s="37" t="str">
        <f>IFERROR(VLOOKUP(D21,[1]DB!A:G,7,0),"")</f>
        <v/>
      </c>
      <c r="K21" s="37"/>
      <c r="L21" s="37" t="str">
        <f>IFERROR(VLOOKUP(D21,[1]DB!A:I,9,0),"")</f>
        <v/>
      </c>
      <c r="M21" s="37"/>
    </row>
    <row r="22" spans="1:13">
      <c r="A22" s="37"/>
      <c r="B22" s="37" t="str">
        <f>IFERROR(VLOOKUP(D22,[1]DB!A:K,11,0),"")</f>
        <v/>
      </c>
      <c r="C22" s="37"/>
      <c r="D22" s="37"/>
      <c r="E22" s="37"/>
      <c r="F22" s="38"/>
      <c r="G22" s="129">
        <f ca="1">IFERROR(NOW()-F22,"")</f>
        <v>46001.432616435188</v>
      </c>
      <c r="H22" s="38"/>
      <c r="I22" s="37" t="str">
        <f>IFERROR(VLOOKUP(D22,[1]DB!A:F,6,0),"")</f>
        <v/>
      </c>
      <c r="J22" s="37" t="str">
        <f>IFERROR(VLOOKUP(D22,[1]DB!A:G,7,0),"")</f>
        <v/>
      </c>
      <c r="K22" s="37"/>
      <c r="L22" s="37" t="str">
        <f>IFERROR(VLOOKUP(D22,[1]DB!A:I,9,0),"")</f>
        <v/>
      </c>
      <c r="M22" s="37"/>
    </row>
    <row r="23" spans="1:13">
      <c r="A23" s="153"/>
      <c r="B23" s="153" t="str">
        <f>IFERROR(VLOOKUP(D23,[1]DB!A:K,11,0),"")</f>
        <v/>
      </c>
      <c r="C23" s="153"/>
      <c r="D23" s="153"/>
      <c r="E23" s="153"/>
      <c r="F23" s="154"/>
      <c r="G23" s="155">
        <f ca="1">IFERROR(NOW()-F23,"")</f>
        <v>46001.432616435188</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ref="G24:G87" ca="1" si="3">IFERROR(NOW()-F24,"")</f>
        <v>46001.432616435188</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46001.432616435188</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46001.432616435188</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46001.432616435188</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46001.432616435188</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46001.432616435188</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46001.432616435188</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46001.432616435188</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46001.432616435188</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46001.432616435188</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46001.432616435188</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46001.432616435188</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46001.432616435188</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46001.432616435188</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46001.432616435188</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46001.432616435188</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46001.432616435188</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46001.432616435188</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46001.432616435188</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46001.432616435188</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46001.432616435188</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46001.432616435188</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46001.432616435188</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46001.432616435188</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46001.432616435188</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46001.432616435188</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46001.432616435188</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46001.432616435188</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46001.432616435188</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46001.432616435188</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46001.432616435188</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46001.432616435188</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46001.432616435188</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46001.432616435188</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46001.432616435188</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46001.432616435188</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46001.432616435188</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46001.432616435188</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46001.432616435188</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46001.432616435188</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46001.432616435188</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46001.432616435188</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46001.432616435188</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46001.432616435188</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46001.432616435188</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46001.432616435188</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46001.432616435188</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46001.432616435188</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46001.432616435188</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46001.432616435188</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46001.432616435188</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46001.432616435188</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46001.432616435188</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46001.432616435188</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46001.432616435188</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46001.432616435188</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46001.432616435188</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46001.432616435188</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46001.432616435188</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46001.432616435188</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46001.432616435188</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46001.432616435188</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46001.432616435188</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ca="1" si="3"/>
        <v>46001.432616435188</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ref="G88:G94" ca="1" si="4">IFERROR(NOW()-F88,"")</f>
        <v>46001.432616435188</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46001.432616435188</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46001.432616435188</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46001.432616435188</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46001.432616435188</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46001.432616435188</v>
      </c>
      <c r="H93" s="154"/>
      <c r="I93" s="153" t="str">
        <f>IFERROR(VLOOKUP(D93,[1]DB!A:F,6,0),"")</f>
        <v/>
      </c>
      <c r="J93" s="153" t="str">
        <f>IFERROR(VLOOKUP(D93,[1]DB!A:G,7,0),"")</f>
        <v/>
      </c>
      <c r="K93" s="153"/>
      <c r="L93" s="153" t="str">
        <f>IFERROR(VLOOKUP(D93,[1]DB!A:I,9,0),"")</f>
        <v/>
      </c>
      <c r="M93" s="153"/>
    </row>
    <row r="94" spans="1:13">
      <c r="A94" s="153"/>
      <c r="B94" s="153" t="str">
        <f>IFERROR(VLOOKUP(D94,[1]DB!A:K,11,0),"")</f>
        <v/>
      </c>
      <c r="C94" s="153"/>
      <c r="D94" s="153"/>
      <c r="E94" s="153"/>
      <c r="F94" s="154"/>
      <c r="G94" s="155">
        <f t="shared" ca="1" si="4"/>
        <v>46001.432616435188</v>
      </c>
      <c r="H94" s="154"/>
      <c r="I94" s="153" t="str">
        <f>IFERROR(VLOOKUP(D94,[1]DB!A:F,6,0),"")</f>
        <v/>
      </c>
      <c r="J94" s="153" t="str">
        <f>IFERROR(VLOOKUP(D94,[1]DB!A:G,7,0),"")</f>
        <v/>
      </c>
      <c r="K94" s="153"/>
      <c r="L94" s="153" t="str">
        <f>IFERROR(VLOOKUP(D94,[1]DB!A:I,9,0),"")</f>
        <v/>
      </c>
      <c r="M94" s="153"/>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35446</v>
      </c>
      <c r="E2" s="136" t="s">
        <v>39106</v>
      </c>
      <c r="F2" s="116">
        <v>46001.36509259259</v>
      </c>
      <c r="G2" s="72">
        <f t="shared" ref="G2:G3" ca="1" si="0">IFERROR(NOW()-F2,"-")</f>
        <v>6.7523842597438488E-2</v>
      </c>
      <c r="H2" s="116">
        <v>46001.359236111108</v>
      </c>
      <c r="I2" s="114" t="str">
        <f>IFERROR(VLOOKUP(D2,DB!A:F,6,0),"")</f>
        <v>SCECO</v>
      </c>
      <c r="J2" s="114" t="str">
        <f>IFERROR(VLOOKUP(D2,DB!A:G,7,0),"")</f>
        <v>Vandalized</v>
      </c>
      <c r="K2" s="117" t="s">
        <v>39149</v>
      </c>
      <c r="L2" s="131" t="str">
        <f>IFERROR(VLOOKUP(D2,DB!A:I,9,0),"")</f>
        <v>Latis</v>
      </c>
    </row>
    <row r="3" spans="1:16382" ht="31.5" customHeight="1">
      <c r="A3" s="113"/>
      <c r="B3" s="114" t="str">
        <f>IFERROR(VLOOKUP(D3,DB!A:K,11,0),"")</f>
        <v/>
      </c>
      <c r="C3" s="115"/>
      <c r="D3" s="114"/>
      <c r="E3" s="136"/>
      <c r="F3" s="116"/>
      <c r="G3" s="72">
        <f t="shared" ca="1" si="0"/>
        <v>46001.432616435188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ref="G4:G67" ca="1" si="1">IFERROR(NOW()-F4,"-")</f>
        <v>46001.432616435188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46001.432616435188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46001.432616435188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46001.432616435188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46001.432616435188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46001.432616435188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46001.432616435188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46001.432616435188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46001.432616435188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46001.432616435188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46001.432616435188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46001.432616435188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46001.432616435188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46001.432616435188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46001.432616435188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46001.432616435188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46001.432616435188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46001.432616435188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46001.432616435188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46001.432616435188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46001.432616435188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46001.432616435188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46001.432616435188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46001.432616435188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46001.432616435188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46001.432616435188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46001.432616435188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46001.432616435188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46001.432616435188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46001.432616435188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46001.432616435188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46001.432616435188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46001.432616435188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46001.432616435188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46001.432616435188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46001.432616435188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46001.432616435188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46001.432616435188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46001.432616435188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46001.432616435188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46001.432616435188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46001.432616435188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46001.432616435188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46001.432616435188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46001.432616435188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46001.432616435188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46001.432616435188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46001.432616435188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46001.432616435188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46001.432616435188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46001.432616435188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46001.432616435188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46001.432616435188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46001.432616435188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46001.432616435188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46001.432616435188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46001.432616435188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46001.432616435188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46001.432616435188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46001.432616435188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46001.432616435188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46001.432616435188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46001.432616435188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46001.432616435188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ref="G68:G131" ca="1" si="2">IFERROR(NOW()-F68,"-")</f>
        <v>46001.432616435188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46001.432616435188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46001.432616435188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46001.432616435188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46001.432616435188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46001.432616435188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46001.432616435188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46001.432616435188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46001.432616435188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46001.432616435188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46001.432616435188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46001.432616435188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46001.432616435188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46001.432616435188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46001.432616435188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46001.432616435188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46001.432616435188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46001.432616435188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46001.432616435188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46001.432616435188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46001.432616435188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46001.432616435188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46001.432616435188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46001.432616435188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46001.432616435188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46001.432616435188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46001.432616435188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46001.432616435188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46001.432616435188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46001.432616435188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46001.432616435188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46001.432616435188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46001.432616435188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46001.432616435188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46001.432616435188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46001.432616435188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46001.432616435188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46001.432616435188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46001.432616435188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46001.432616435188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46001.432616435188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46001.432616435188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46001.432616435188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46001.432616435188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46001.432616435188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46001.432616435188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46001.432616435188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46001.432616435188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46001.432616435188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46001.432616435188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46001.432616435188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46001.432616435188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46001.432616435188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46001.432616435188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46001.432616435188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46001.432616435188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46001.432616435188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46001.432616435188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46001.432616435188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46001.432616435188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46001.432616435188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46001.432616435188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46001.432616435188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46001.432616435188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ref="G132:G195" ca="1" si="3">IFERROR(NOW()-F132,"-")</f>
        <v>46001.432616435188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46001.432616435188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46001.432616435188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46001.432616435188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46001.432616435188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46001.432616435188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46001.432616435188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46001.432616435188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46001.432616435188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46001.432616435188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46001.432616435188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46001.432616435188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46001.432616435188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46001.432616435188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46001.432616435188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46001.432616435188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46001.432616435188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46001.432616435188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46001.432616435188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46001.432616435188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46001.432616435188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46001.432616435188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46001.432616435188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46001.432616435188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46001.432616435188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46001.432616435188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46001.432616435188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46001.432616435188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46001.432616435188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46001.432616435188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46001.432616435188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46001.432616435188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46001.432616435188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46001.432616435188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46001.432616435188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46001.432616435188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46001.432616435188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46001.432616435188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46001.432616435188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46001.432616435188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46001.432616435188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46001.432616435188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46001.432616435188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46001.432616435188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46001.432616435188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46001.432616435188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46001.432616435188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46001.432616435188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46001.432616435188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46001.432616435188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46001.432616435188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46001.432616435188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46001.432616435188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46001.432616435188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46001.432616435188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46001.432616435188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46001.432616435188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46001.432616435188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46001.432616435188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46001.432616435188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46001.432616435188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46001.432616435188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46001.432616435188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46001.432616435188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ref="G196:G259" ca="1" si="4">IFERROR(NOW()-F196,"-")</f>
        <v>46001.432616435188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46001.432616435188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46001.432616435188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46001.432616435188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46001.432616435188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46001.432616435188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46001.432616435188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46001.432616435188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46001.432616435188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46001.432616435188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46001.432616435188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46001.432616435188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46001.432616435188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46001.432616435188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46001.432616435188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46001.432616435188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46001.432616435188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46001.432616435188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46001.432616435188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46001.432616435188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46001.432616435188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46001.432616435188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46001.432616435188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46001.432616435188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46001.432616435188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46001.432616435188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46001.432616435188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46001.432616435188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46001.432616435188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46001.432616435188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46001.432616435188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46001.432616435188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46001.432616435188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46001.432616435188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46001.432616435188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46001.432616435188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46001.432616435188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46001.432616435188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46001.432616435188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46001.432616435188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46001.432616435188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46001.432616435188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46001.432616435188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46001.432616435188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46001.432616435188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46001.432616435188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46001.432616435188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46001.432616435188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46001.432616435188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46001.432616435188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46001.432616435188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46001.432616435188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46001.432616435188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46001.432616435188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46001.432616435188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46001.432616435188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46001.432616435188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46001.432616435188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46001.432616435188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46001.432616435188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46001.432616435188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46001.432616435188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46001.432616435188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46001.432616435188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ref="G260:G323" ca="1" si="5">IFERROR(NOW()-F260,"-")</f>
        <v>46001.432616435188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46001.432616435188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46001.432616435188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46001.432616435188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46001.432616435188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46001.432616435188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46001.432616435188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46001.432616435188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46001.432616435188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46001.432616435188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46001.432616435188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46001.432616435188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46001.432616435188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46001.432616435188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46001.432616435188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46001.432616435188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46001.432616435188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46001.432616435188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46001.432616435188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46001.432616435188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46001.432616435188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46001.432616435188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46001.432616435188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46001.432616435188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46001.432616435188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46001.432616435188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46001.432616435188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46001.432616435188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46001.432616435188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46001.432616435188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46001.432616435188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46001.432616435188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46001.432616435188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46001.432616435188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46001.432616435188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46001.432616435188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46001.432616435188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46001.432616435188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46001.432616435188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46001.432616435188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46001.432616435188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46001.432616435188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46001.432616435188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46001.432616435188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46001.432616435188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46001.432616435188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46001.432616435188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46001.432616435188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46001.432616435188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46001.432616435188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46001.432616435188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46001.432616435188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46001.432616435188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46001.432616435188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46001.432616435188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46001.432616435188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46001.432616435188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46001.432616435188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46001.432616435188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46001.432616435188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46001.432616435188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46001.432616435188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46001.432616435188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46001.432616435188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ref="G324:G387" ca="1" si="6">IFERROR(NOW()-F324,"-")</f>
        <v>46001.432616435188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46001.432616435188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46001.432616435188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46001.432616435188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46001.432616435188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46001.432616435188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46001.432616435188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46001.432616435188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46001.432616435188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46001.432616435188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46001.432616435188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46001.432616435188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46001.432616435188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46001.432616435188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46001.432616435188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46001.432616435188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46001.432616435188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46001.432616435188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46001.432616435188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46001.432616435188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46001.432616435188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46001.432616435188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46001.432616435188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46001.432616435188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46001.432616435188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46001.432616435188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46001.432616435188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46001.432616435188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46001.432616435188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46001.432616435188</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46001.432616435188</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46001.432616435188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46001.432616435188</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46001.432616435188</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46001.432616435188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46001.432616435188</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46001.432616435188</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46001.432616435188</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46001.432616435188</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46001.432616435188</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46001.432616435188</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46001.432616435188</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46001.432616435188</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46001.432616435188</v>
      </c>
      <c r="H367" s="116"/>
      <c r="I367" s="114" t="str">
        <f>IFERROR(VLOOKUP(D367,DB!A:F,6,0),"")</f>
        <v/>
      </c>
      <c r="J367" s="114" t="str">
        <f>IFERROR(VLOOKUP(D367,DB!A:G,7,0),"")</f>
        <v/>
      </c>
      <c r="K367" s="117"/>
      <c r="L367" s="131" t="str">
        <f>IFERROR(VLOOKUP(D367,DB!A:I,9,0),"")</f>
        <v/>
      </c>
    </row>
    <row r="368" spans="1:12" ht="31.5" customHeight="1">
      <c r="A368" s="113"/>
      <c r="B368" s="114" t="str">
        <f>IFERROR(VLOOKUP(D368,DB!A:K,11,0),"")</f>
        <v/>
      </c>
      <c r="C368" s="115"/>
      <c r="D368" s="114"/>
      <c r="E368" s="136"/>
      <c r="F368" s="116"/>
      <c r="G368" s="72">
        <f t="shared" ca="1" si="6"/>
        <v>46001.432616435188</v>
      </c>
      <c r="H368" s="116"/>
      <c r="I368" s="114" t="str">
        <f>IFERROR(VLOOKUP(D368,DB!A:F,6,0),"")</f>
        <v/>
      </c>
      <c r="J368" s="114" t="str">
        <f>IFERROR(VLOOKUP(D368,DB!A:G,7,0),"")</f>
        <v/>
      </c>
      <c r="K368" s="117"/>
      <c r="L368" s="131" t="str">
        <f>IFERROR(VLOOKUP(D368,DB!A:I,9,0),"")</f>
        <v/>
      </c>
    </row>
    <row r="369" spans="1:12" ht="31.5" customHeight="1">
      <c r="A369" s="137"/>
      <c r="B369" s="138" t="str">
        <f>IFERROR(VLOOKUP(D369,DB!A:K,11,0),"")</f>
        <v/>
      </c>
      <c r="C369" s="139"/>
      <c r="D369" s="138"/>
      <c r="E369" s="136"/>
      <c r="F369" s="140"/>
      <c r="G369" s="141">
        <f t="shared" ca="1" si="6"/>
        <v>46001.432616435188</v>
      </c>
      <c r="H369" s="140"/>
      <c r="I369" s="138" t="str">
        <f>IFERROR(VLOOKUP(D369,DB!A:F,6,0),"")</f>
        <v/>
      </c>
      <c r="J369" s="138" t="str">
        <f>IFERROR(VLOOKUP(D369,DB!A:G,7,0),"")</f>
        <v/>
      </c>
      <c r="K369" s="142"/>
      <c r="L369" s="143"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2025-12-10T07:23:48Z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