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959" documentId="13_ncr:1_{F6CB121F-512D-4AA6-A0C1-0FB36C537598}" xr6:coauthVersionLast="47" xr6:coauthVersionMax="47" xr10:uidLastSave="{9CCF35BF-33F5-4273-B5E6-B4429DC7807C}"/>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L24" i="1"/>
  <c r="L25" i="1"/>
  <c r="J3" i="1"/>
  <c r="J4" i="1"/>
  <c r="J5" i="1"/>
  <c r="J6" i="1"/>
  <c r="J7" i="1"/>
  <c r="J8" i="1"/>
  <c r="J9" i="1"/>
  <c r="J10" i="1"/>
  <c r="J11" i="1"/>
  <c r="J12" i="1"/>
  <c r="J13" i="1"/>
  <c r="J14" i="1"/>
  <c r="J15" i="1"/>
  <c r="J16" i="1"/>
  <c r="J17" i="1"/>
  <c r="J18" i="1"/>
  <c r="J19" i="1"/>
  <c r="J20" i="1"/>
  <c r="J21" i="1"/>
  <c r="J22" i="1"/>
  <c r="J23" i="1"/>
  <c r="J24" i="1"/>
  <c r="J25" i="1"/>
  <c r="I3" i="1"/>
  <c r="I4" i="1"/>
  <c r="I5" i="1"/>
  <c r="I6" i="1"/>
  <c r="I7" i="1"/>
  <c r="I8" i="1"/>
  <c r="I9" i="1"/>
  <c r="I10" i="1"/>
  <c r="I11" i="1"/>
  <c r="I12" i="1"/>
  <c r="I13" i="1"/>
  <c r="I14" i="1"/>
  <c r="I15" i="1"/>
  <c r="I16" i="1"/>
  <c r="I17" i="1"/>
  <c r="I18" i="1"/>
  <c r="I19" i="1"/>
  <c r="I20" i="1"/>
  <c r="I21" i="1"/>
  <c r="I22" i="1"/>
  <c r="I23" i="1"/>
  <c r="I24" i="1"/>
  <c r="I25" i="1"/>
  <c r="G3" i="1"/>
  <c r="G5" i="1"/>
  <c r="G6" i="1"/>
  <c r="G7" i="1"/>
  <c r="G8" i="1"/>
  <c r="G9" i="1"/>
  <c r="G10" i="1"/>
  <c r="G11" i="1"/>
  <c r="G12" i="1"/>
  <c r="G13" i="1"/>
  <c r="G14" i="1"/>
  <c r="G15" i="1"/>
  <c r="G16" i="1"/>
  <c r="G17" i="1"/>
  <c r="G18" i="1"/>
  <c r="G19" i="1"/>
  <c r="G20" i="1"/>
  <c r="G21" i="1"/>
  <c r="G22" i="1"/>
  <c r="G23" i="1"/>
  <c r="G24" i="1"/>
  <c r="G25" i="1"/>
  <c r="B4" i="1"/>
  <c r="B5" i="1"/>
  <c r="B6" i="1"/>
  <c r="B7" i="1"/>
  <c r="B8" i="1"/>
  <c r="B9" i="1"/>
  <c r="B10" i="1"/>
  <c r="B11" i="1"/>
  <c r="B12" i="1"/>
  <c r="B13" i="1"/>
  <c r="B14" i="1"/>
  <c r="B15" i="1"/>
  <c r="B16" i="1"/>
  <c r="B17" i="1"/>
  <c r="B18" i="1"/>
  <c r="B19" i="1"/>
  <c r="B20" i="1"/>
  <c r="B21" i="1"/>
  <c r="B22" i="1"/>
  <c r="B23" i="1"/>
  <c r="B24" i="1"/>
  <c r="B2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<sst xmlns="http://schemas.openxmlformats.org/spreadsheetml/2006/main" count="180297" uniqueCount="39133">
  <si>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</si>
  <si>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</si>
  <si>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</si>
  <si>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</si>
  <si>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</si>
  <si>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</si>
  <si>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</si>
  <si>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</si>
  <si>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</si>
  <si>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</si>
  <si>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</si>
  <si>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</si>
  <si>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</si>
  <si>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</si>
  <si>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</si>
  <si>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</si>
  <si>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</si>
  <si>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</si>
  <si>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</si>
  <si>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</si>
  <si>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</si>
  <si>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</si>
  <si>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</si>
  <si>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</si>
  <si>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</si>
  <si>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</si>
  <si>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</si>
  <si>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</si>
  <si>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</si>
  <si>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</si>
  <si>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</si>
  <si>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</si>
  <si>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</si>
  <si>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</si>
  <si>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</si>
  <si>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</si>
  <si>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</si>
  <si>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</si>
  <si>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</si>
  <si>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</si>
  <si>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</si>
  <si>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</si>
  <si>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</si>
  <si>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</si>
  <si>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</si>
  <si>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</si>
  <si>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</si>
  <si>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</si>
  <si>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</si>
  <si>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</si>
  <si>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</si>
  <si>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</si>
  <si>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</si>
  <si>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</si>
  <si>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</si>
  <si>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</si>
  <si>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</si>
  <si>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</si>
  <si>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</si>
  <si>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</si>
  <si>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</si>
  <si>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</si>
  <si>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</si>
  <si>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</si>
  <si>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</si>
  <si>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</si>
  <si>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</si>
  <si>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</si>
  <si>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</si>
  <si>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</si>
  <si>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</si>
  <si>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</si>
  <si>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</si>
  <si>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</si>
  <si>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</si>
  <si>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</si>
  <si>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</si>
  <si>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</si>
  <si>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</si>
  <si>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</si>
  <si>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</si>
  <si>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</si>
  <si>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</si>
  <si>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</si>
  <si>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</si>
  <si>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</si>
  <si>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</si>
  <si>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</si>
  <si>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</si>
  <si>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</si>
  <si>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</si>
  <si>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</si>
  <si>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</si>
  <si>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</si>
  <si>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</si>
  <si>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</si>
  <si>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</si>
  <si>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</si>
  <si>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</si>
  <si>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</si>
  <si>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</si>
  <si>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</si>
  <si>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</si>
  <si>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</si>
  <si>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</si>
  <si>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</si>
  <si>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</si>
  <si>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</si>
  <si>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</si>
  <si>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</si>
  <si>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</si>
  <si>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</si>
  <si>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</si>
  <si>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</si>
  <si>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</si>
  <si>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</si>
  <si>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</si>
  <si>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</si>
  <si>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</si>
  <si>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</si>
  <si>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</si>
  <si>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</si>
  <si>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</si>
  <si>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</si>
  <si>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</si>
  <si>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</si>
  <si>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</si>
  <si>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</si>
  <si>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</si>
  <si>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</si>
  <si>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</si>
  <si>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</si>
  <si>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</si>
  <si>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</si>
  <si>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</si>
  <si>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</si>
  <si>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</si>
  <si>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</si>
  <si>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</si>
  <si>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</si>
  <si>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</si>
  <si>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</si>
  <si>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</si>
  <si>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</si>
  <si>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</si>
  <si>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</si>
  <si>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</si>
  <si>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</si>
  <si>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</si>
  <si>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</si>
  <si>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</si>
  <si>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</si>
  <si>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</si>
  <si>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</si>
  <si>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</si>
  <si>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</si>
  <si>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</si>
  <si>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</si>
  <si>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</si>
  <si>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</si>
  <si>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</si>
  <si>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</si>
  <si>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</si>
  <si>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</si>
  <si>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</si>
  <si>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</si>
  <si>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</si>
  <si>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</si>
  <si>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</si>
  <si>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</si>
  <si>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</si>
  <si>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</si>
  <si>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</si>
  <si>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</si>
  <si>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</si>
  <si>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</si>
  <si>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</si>
  <si>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</si>
  <si>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</si>
  <si>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</si>
  <si>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</si>
  <si>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</si>
  <si>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</si>
  <si>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</si>
  <si>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</si>
  <si>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</si>
  <si>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</si>
  <si>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</si>
  <si>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</si>
  <si>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</si>
  <si>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</si>
  <si>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</si>
  <si>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</si>
  <si>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</si>
  <si>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</si>
  <si>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</si>
  <si>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</si>
  <si>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</si>
  <si>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</si>
  <si>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</si>
  <si>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</si>
  <si>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</si>
  <si>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</si>
  <si>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</si>
  <si>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</si>
  <si>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</si>
  <si>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</si>
  <si>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</si>
  <si>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</si>
  <si>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</si>
  <si>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</si>
  <si>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</si>
  <si>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</si>
  <si>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</si>
  <si>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</si>
  <si>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</si>
  <si>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</si>
  <si>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</si>
  <si>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</si>
  <si>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</si>
  <si>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</si>
  <si>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</si>
  <si>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</si>
  <si>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</si>
  <si>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</si>
  <si>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</si>
  <si>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</si>
  <si>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</si>
  <si>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</si>
  <si>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</si>
  <si>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</si>
  <si>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</si>
  <si>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</si>
  <si>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</si>
  <si>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</si>
  <si>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</si>
  <si>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</si>
  <si>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</si>
  <si>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</si>
  <si>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</si>
  <si>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</si>
  <si>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</si>
  <si>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</si>
  <si>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</si>
  <si>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</si>
  <si>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</si>
  <si>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</si>
  <si>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</si>
  <si>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</si>
  <si>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</si>
  <si>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</si>
  <si>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</si>
  <si>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</si>
  <si>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</si>
  <si>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</si>
  <si>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</si>
  <si>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</si>
  <si>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</si>
  <si>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</si>
  <si>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</si>
  <si>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</si>
  <si>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</si>
  <si>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</si>
  <si>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</si>
  <si>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</si>
  <si>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</si>
  <si>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</si>
  <si>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</si>
  <si>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</si>
  <si>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</si>
  <si>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</si>
  <si>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</si>
  <si>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</si>
  <si>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</si>
  <si>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</si>
  <si>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</si>
  <si>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</si>
  <si>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</si>
  <si>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</si>
  <si>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</si>
  <si>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</si>
  <si>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</si>
  <si>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</si>
  <si>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</si>
  <si>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</si>
  <si>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</si>
  <si>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</si>
  <si>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</si>
  <si>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</si>
  <si>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</si>
  <si>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</si>
  <si>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</si>
  <si>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</si>
  <si>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</si>
  <si>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</si>
  <si>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</si>
  <si>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</si>
  <si>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</si>
  <si>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</si>
  <si>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</si>
  <si>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</si>
  <si>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</si>
  <si>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</si>
  <si>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</si>
  <si>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</si>
  <si>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</si>
  <si>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</si>
  <si>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</si>
  <si>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</si>
  <si>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</si>
  <si>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</si>
  <si>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</si>
  <si>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</si>
  <si>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</si>
  <si>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</si>
  <si>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</si>
  <si>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</si>
  <si>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</si>
  <si>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</si>
  <si>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</si>
  <si>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</si>
  <si>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</si>
  <si>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</si>
  <si>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</si>
  <si>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</si>
  <si>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</si>
  <si>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</si>
  <si>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</si>
  <si>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</si>
  <si>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</si>
  <si>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</si>
  <si>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</si>
  <si>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</si>
  <si>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</si>
  <si>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</si>
  <si>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</si>
  <si>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</si>
  <si>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</si>
  <si>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</si>
  <si>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</si>
  <si>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</si>
  <si>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</si>
  <si>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</si>
  <si>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</si>
  <si>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</si>
  <si>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</si>
  <si>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</si>
  <si>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</si>
  <si>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</si>
  <si>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</si>
  <si>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</si>
  <si>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</si>
  <si>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</si>
  <si>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</si>
  <si>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</si>
  <si>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</si>
  <si>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</si>
  <si>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</si>
  <si>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</si>
  <si>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</si>
  <si>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</si>
  <si>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</si>
  <si>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</si>
  <si>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</si>
  <si>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</si>
  <si>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</si>
  <si>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</si>
  <si>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</si>
  <si>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</si>
  <si>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</si>
  <si>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</si>
  <si>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</si>
  <si>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</si>
  <si>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</si>
  <si>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</si>
  <si>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</si>
  <si>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</si>
  <si>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</si>
  <si>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</si>
  <si>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</si>
  <si>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</si>
  <si>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</si>
  <si>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</si>
  <si>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</si>
  <si>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</si>
  <si>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</si>
  <si>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</si>
  <si>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</si>
  <si>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</si>
  <si>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</si>
  <si>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</si>
  <si>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</si>
  <si>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</si>
  <si>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</si>
  <si>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</si>
  <si>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</si>
  <si>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</si>
  <si>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</si>
  <si>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</si>
  <si>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</si>
  <si>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</si>
  <si>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</si>
  <si>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</si>
  <si>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</si>
  <si>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</si>
  <si>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</si>
  <si>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</si>
  <si>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</si>
  <si>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</si>
  <si>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</si>
  <si>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</si>
  <si>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</si>
  <si>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</si>
  <si>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</si>
  <si>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</si>
  <si>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</si>
  <si>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</si>
  <si>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</si>
  <si>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</si>
  <si>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</si>
  <si>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</si>
  <si>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</si>
  <si>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</si>
  <si>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</si>
  <si>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</si>
  <si>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</si>
  <si>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</si>
  <si>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</si>
  <si>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</si>
  <si>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</si>
  <si>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</si>
  <si>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</si>
  <si>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</si>
  <si>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</si>
  <si>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</si>
  <si>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</si>
  <si>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</si>
  <si>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</si>
  <si>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</si>
  <si>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</si>
  <si>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</si>
  <si>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</si>
  <si>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</si>
  <si>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</si>
  <si>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</si>
  <si>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</si>
  <si>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</si>
  <si>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</si>
  <si>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</si>
  <si>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</si>
  <si>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</si>
  <si>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</si>
  <si>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</si>
  <si>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</si>
  <si>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</si>
  <si>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</si>
  <si>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</si>
  <si>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</si>
  <si>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</si>
  <si>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</si>
  <si>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</si>
  <si>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</si>
  <si>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</si>
  <si>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</si>
  <si>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</si>
  <si>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</si>
  <si>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</si>
  <si>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</si>
  <si>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</si>
  <si>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</si>
  <si>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</si>
  <si>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</si>
  <si>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</si>
  <si>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</si>
  <si>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</si>
  <si>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</si>
  <si>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</si>
  <si>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</si>
  <si>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</si>
  <si>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</si>
  <si>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</si>
  <si>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</si>
  <si>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</si>
  <si>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</si>
  <si>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</si>
  <si>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</si>
  <si>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</si>
  <si>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</si>
  <si>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</si>
  <si>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</si>
  <si>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</si>
  <si>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</si>
  <si>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</si>
  <si>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</si>
  <si>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</si>
  <si>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</si>
  <si>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</si>
  <si>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</si>
  <si>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</si>
  <si>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</si>
  <si>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</si>
  <si>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</si>
  <si>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</si>
  <si>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</si>
  <si>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</si>
  <si>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</si>
  <si>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</si>
  <si>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</si>
  <si>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</si>
  <si>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</si>
  <si>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</si>
  <si>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</si>
  <si>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</si>
  <si>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</si>
  <si>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</si>
  <si>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</si>
  <si>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</si>
  <si>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</si>
  <si>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</si>
  <si>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</si>
  <si>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</si>
  <si>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</si>
  <si>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</si>
  <si>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</si>
  <si>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</si>
  <si>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</si>
  <si>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</si>
  <si>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</si>
  <si>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</si>
  <si>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</si>
  <si>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</si>
  <si>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</si>
  <si>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</si>
  <si>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</si>
  <si>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</si>
  <si>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</si>
  <si>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</si>
  <si>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</si>
  <si>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</si>
  <si>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</si>
  <si>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</si>
  <si>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</si>
  <si>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</si>
  <si>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</si>
  <si>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</si>
  <si>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</si>
  <si>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</si>
  <si>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</si>
  <si>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</si>
  <si>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</si>
  <si>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</si>
  <si>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</si>
  <si>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</si>
  <si>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</si>
  <si>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</si>
  <si>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</si>
  <si>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</si>
  <si>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</si>
  <si>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</si>
  <si>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</si>
  <si>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</si>
  <si>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</si>
  <si>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</si>
  <si>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</si>
  <si>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</si>
  <si>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</si>
  <si>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</si>
  <si>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</si>
  <si>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</si>
  <si>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</si>
  <si>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</si>
  <si>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</si>
  <si>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</si>
  <si>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</si>
  <si>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</si>
  <si>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</si>
  <si>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</si>
  <si>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</si>
  <si>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</si>
  <si>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</si>
  <si>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</si>
  <si>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</si>
  <si>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</si>
  <si>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</si>
  <si>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</si>
  <si>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</si>
  <si>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</si>
  <si>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</si>
  <si>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</si>
  <si>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</si>
  <si>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</si>
  <si>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</si>
  <si>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</si>
  <si>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</si>
  <si>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</si>
  <si>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</si>
  <si>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</si>
  <si>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</si>
  <si>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</si>
  <si>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</si>
  <si>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</si>
  <si>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</si>
  <si>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</si>
  <si>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</si>
  <si>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</si>
  <si>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</si>
  <si>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</si>
  <si>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</si>
  <si>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</si>
  <si>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</si>
  <si>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</si>
  <si>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</si>
  <si>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</si>
  <si>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</si>
  <si>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</si>
  <si>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</si>
  <si>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</si>
  <si>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</si>
  <si>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</si>
  <si>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</si>
  <si>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</si>
  <si>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</si>
  <si>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</si>
  <si>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</si>
  <si>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</si>
  <si>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</si>
  <si>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</si>
  <si>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</si>
  <si>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</si>
  <si>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</si>
  <si>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</si>
  <si>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</si>
  <si>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</si>
  <si>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</si>
  <si>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</si>
  <si>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</si>
  <si>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</si>
  <si>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</si>
  <si>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</si>
  <si>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</si>
  <si>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</si>
  <si>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</si>
  <si>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</si>
  <si>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</si>
  <si>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</si>
  <si>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</si>
  <si>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</si>
  <si>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</si>
  <si>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</si>
  <si>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</si>
  <si>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</si>
  <si>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</si>
  <si>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</si>
  <si>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</si>
  <si>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</si>
  <si>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</si>
  <si>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</si>
  <si>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</si>
  <si>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</si>
  <si>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</si>
  <si>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</si>
  <si>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</si>
  <si>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</si>
  <si>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</si>
  <si>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</si>
  <si>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</si>
  <si>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</si>
  <si>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</si>
  <si>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</si>
  <si>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</si>
  <si>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</si>
  <si>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</si>
  <si>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</si>
  <si>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</si>
  <si>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</si>
  <si>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</si>
  <si>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</si>
  <si>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</si>
  <si>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</si>
  <si>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</si>
  <si>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</si>
  <si>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</si>
  <si>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</si>
  <si>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</si>
  <si>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</si>
  <si>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</si>
  <si>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</si>
  <si>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</si>
  <si>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</si>
  <si>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</si>
  <si>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</si>
  <si>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</si>
  <si>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</si>
  <si>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</si>
  <si>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</si>
  <si>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</si>
  <si>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</si>
  <si>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</si>
  <si>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</si>
  <si>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</si>
  <si>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</si>
  <si>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</si>
  <si>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</si>
  <si>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</si>
  <si>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</si>
  <si>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</si>
  <si>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</si>
  <si>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</si>
  <si>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</si>
  <si>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</si>
  <si>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</si>
  <si>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</si>
  <si>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</si>
  <si>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</si>
  <si>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</si>
  <si>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</si>
  <si>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</si>
  <si>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</si>
  <si>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</si>
  <si>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</si>
  <si>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</si>
  <si>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</si>
  <si>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</si>
  <si>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</si>
  <si>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</si>
  <si>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</si>
  <si>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</si>
  <si>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</si>
  <si>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</si>
  <si>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</si>
  <si>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</si>
  <si>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</si>
  <si>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</si>
  <si>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</si>
  <si>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</si>
  <si>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</si>
  <si>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</si>
  <si>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</si>
  <si>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</si>
  <si>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</si>
  <si>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</si>
  <si>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</si>
  <si>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</si>
  <si>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</si>
  <si>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</si>
  <si>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</si>
  <si>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</si>
  <si>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</si>
  <si>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</si>
  <si>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</si>
  <si>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</si>
  <si>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</si>
  <si>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</si>
  <si>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</si>
  <si>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</si>
  <si>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</si>
  <si>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</si>
  <si>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</si>
  <si>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</si>
  <si>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</si>
  <si>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</si>
  <si>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</si>
  <si>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</si>
  <si>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</si>
  <si>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</si>
  <si>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</si>
  <si>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</si>
  <si>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</si>
  <si>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</si>
  <si>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</si>
  <si>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</si>
  <si>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</si>
  <si>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</si>
  <si>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</si>
  <si>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</si>
  <si>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</si>
  <si>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</si>
  <si>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</si>
  <si>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</si>
  <si>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</si>
  <si>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</si>
  <si>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</si>
  <si>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</si>
  <si>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</si>
  <si>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</si>
  <si>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</si>
  <si>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</si>
  <si>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</si>
  <si>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</si>
  <si>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</si>
  <si>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</si>
  <si>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</si>
  <si>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</si>
  <si>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</si>
  <si>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</si>
  <si>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</si>
  <si>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</si>
  <si>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</si>
  <si>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</si>
  <si>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</si>
  <si>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</si>
  <si>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</si>
  <si>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</si>
  <si>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</si>
  <si>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</si>
  <si>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</si>
  <si>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</si>
  <si>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</si>
  <si>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</si>
  <si>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</si>
  <si>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</si>
  <si>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</si>
  <si>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</si>
  <si>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</si>
  <si>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</si>
  <si>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</si>
  <si>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</si>
  <si>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</si>
  <si>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</si>
  <si>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</si>
  <si>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</si>
  <si>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</si>
  <si>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</si>
  <si>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</si>
  <si>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</si>
  <si>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</si>
  <si>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</si>
  <si>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</si>
  <si>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</si>
  <si>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</si>
  <si>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</si>
  <si>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</si>
  <si>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</si>
  <si>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</si>
  <si>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</si>
  <si>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</si>
  <si>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</si>
  <si>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</si>
  <si>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</si>
  <si>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</si>
  <si>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</si>
  <si>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</si>
  <si>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</si>
  <si>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</si>
  <si>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</si>
  <si>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</si>
  <si>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</si>
  <si>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</si>
  <si>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</si>
  <si>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</si>
  <si>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</si>
  <si>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</si>
  <si>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</si>
  <si>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</si>
  <si>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</si>
  <si>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</si>
  <si>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</si>
  <si>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</si>
  <si>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</si>
  <si>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</si>
  <si>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</si>
  <si>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</si>
  <si>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</si>
  <si>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</si>
  <si>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</si>
  <si>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</si>
  <si>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</si>
  <si>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</si>
  <si>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</si>
  <si>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</si>
  <si>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</si>
  <si>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</si>
  <si>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</si>
  <si>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</si>
  <si>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</si>
  <si>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</si>
  <si>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</si>
  <si>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</si>
  <si>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</si>
  <si>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</si>
  <si>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</si>
  <si>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</si>
  <si>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</si>
  <si>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</si>
  <si>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</si>
  <si>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</si>
  <si>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</si>
  <si>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</si>
  <si>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</si>
  <si>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</si>
  <si>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</si>
  <si>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</si>
  <si>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</si>
  <si>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</si>
  <si>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</si>
  <si>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</si>
  <si>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</si>
  <si>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</si>
  <si>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</si>
  <si>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</si>
  <si>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</si>
  <si>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</si>
  <si>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</si>
  <si>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</si>
  <si>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</si>
  <si>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</si>
  <si>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</si>
  <si>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</si>
  <si>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</si>
  <si>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</si>
  <si>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</si>
  <si>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</si>
  <si>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</si>
  <si>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</si>
  <si>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</si>
  <si>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</si>
  <si>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</si>
  <si>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</si>
  <si>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</si>
  <si>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</si>
  <si>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</si>
  <si>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</si>
  <si>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</si>
  <si>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</si>
  <si>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</si>
  <si>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</si>
  <si>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</si>
  <si>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</si>
  <si>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</si>
  <si>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</si>
  <si>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</si>
  <si>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</si>
  <si>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</si>
  <si>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</si>
  <si>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</si>
  <si>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</si>
  <si>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</si>
  <si>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</si>
  <si>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</si>
  <si>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</si>
  <si>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</si>
  <si>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</si>
  <si>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</si>
  <si>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</si>
  <si>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</si>
  <si>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</si>
  <si>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</si>
  <si>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</si>
  <si>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</si>
  <si>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</si>
  <si>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</si>
  <si>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</si>
  <si>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</si>
  <si>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</si>
  <si>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</si>
  <si>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</si>
  <si>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</si>
  <si>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</si>
  <si>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</si>
  <si>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</si>
  <si>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</si>
  <si>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</si>
  <si>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</si>
  <si>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</si>
  <si>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</si>
  <si>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</si>
  <si>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</si>
  <si>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</si>
  <si>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</si>
  <si>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</si>
  <si>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</si>
  <si>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</si>
  <si>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</si>
  <si>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</si>
  <si>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</si>
  <si>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</si>
  <si>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</si>
  <si>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</si>
  <si>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</si>
  <si>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</si>
  <si>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</si>
  <si>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</si>
  <si>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</si>
  <si>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</si>
  <si>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</si>
  <si>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</si>
  <si>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</si>
  <si>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</si>
  <si>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</si>
  <si>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</si>
  <si>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</si>
  <si>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</si>
  <si>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</si>
  <si>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</si>
  <si>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</si>
  <si>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</si>
  <si>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</si>
  <si>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</si>
  <si>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</si>
  <si>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</si>
  <si>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</si>
  <si>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</si>
  <si>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</si>
  <si>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</si>
  <si>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</si>
  <si>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</si>
  <si>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</si>
  <si>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</si>
  <si>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</si>
  <si>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</si>
  <si>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</si>
  <si>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</si>
  <si>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</si>
  <si>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</si>
  <si>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</si>
  <si>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</si>
  <si>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</si>
  <si>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</si>
  <si>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</si>
  <si>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</si>
  <si>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</si>
  <si>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</si>
  <si>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</si>
  <si>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</si>
  <si>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</si>
  <si>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</si>
  <si>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</si>
  <si>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</si>
  <si>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</si>
  <si>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</si>
  <si>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</si>
  <si>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</si>
  <si>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</si>
  <si>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</si>
  <si>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</si>
  <si>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</si>
  <si>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</si>
  <si>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</si>
  <si>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</si>
  <si>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</si>
  <si>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</si>
  <si>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</si>
  <si>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</si>
  <si>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</si>
  <si>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</si>
  <si>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</si>
  <si>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</si>
  <si>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</si>
  <si>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</si>
  <si>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</si>
  <si>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</si>
  <si>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</si>
  <si>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</si>
  <si>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</si>
  <si>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</si>
  <si>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</si>
  <si>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</si>
  <si>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</si>
  <si>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</si>
  <si>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</si>
  <si>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</si>
  <si>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</si>
  <si>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</si>
  <si>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</si>
  <si>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</si>
  <si>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</si>
  <si>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</si>
  <si>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</si>
  <si>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</si>
  <si>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</si>
  <si>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</si>
  <si>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</si>
  <si>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</si>
  <si>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</si>
  <si>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</si>
  <si>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</si>
  <si>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</si>
  <si>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</si>
  <si>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</si>
  <si>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</si>
  <si>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</si>
  <si>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</si>
  <si>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</si>
  <si>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</si>
  <si>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</si>
  <si>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</si>
  <si>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</si>
  <si>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</si>
  <si>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</si>
  <si>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</si>
  <si>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</si>
  <si>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</si>
  <si>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</si>
  <si>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</si>
  <si>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</si>
  <si>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</si>
  <si>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</si>
  <si>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</si>
  <si>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</si>
  <si>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</si>
  <si>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</si>
  <si>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</si>
  <si>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</si>
  <si>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</si>
  <si>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</si>
  <si>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</si>
  <si>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</si>
  <si>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</si>
  <si>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</si>
  <si>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</si>
  <si>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</si>
  <si>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</si>
  <si>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</si>
  <si>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</si>
  <si>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</si>
  <si>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</si>
  <si>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</si>
  <si>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</si>
  <si>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</si>
  <si>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</si>
  <si>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</si>
  <si>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</si>
  <si>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</si>
  <si>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</si>
  <si>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</si>
  <si>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</si>
  <si>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</si>
  <si>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</si>
  <si>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</si>
  <si>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</si>
  <si>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</si>
  <si>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</si>
  <si>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</si>
  <si>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</si>
  <si>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</si>
  <si>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</si>
  <si>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</si>
  <si>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</si>
  <si>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</si>
  <si>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</si>
  <si>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</si>
  <si>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</si>
  <si>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</si>
  <si>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</si>
  <si>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</si>
  <si>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</si>
  <si>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</si>
  <si>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</si>
  <si>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</si>
  <si>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</si>
  <si>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</si>
  <si>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</si>
  <si>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</si>
  <si>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</si>
  <si>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</si>
  <si>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</si>
  <si>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</si>
  <si>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</si>
  <si>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</si>
  <si>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</si>
  <si>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</si>
  <si>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</si>
  <si>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</si>
  <si>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</si>
  <si>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</si>
  <si>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</si>
  <si>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</si>
  <si>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</si>
  <si>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</si>
  <si>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</si>
  <si>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</si>
  <si>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</si>
  <si>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</si>
  <si>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</si>
  <si>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</si>
  <si>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</si>
  <si>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</si>
  <si>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</si>
  <si>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</si>
  <si>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</si>
  <si>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</si>
  <si>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</si>
  <si>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</si>
  <si>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</si>
  <si>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</si>
  <si>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</si>
  <si>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</si>
  <si>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</si>
  <si>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</si>
  <si>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</si>
  <si>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</si>
  <si>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</si>
  <si>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</si>
  <si>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</si>
  <si>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</si>
  <si>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</si>
  <si>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</si>
  <si>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</si>
  <si>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</si>
  <si>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</si>
  <si>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</si>
  <si>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</si>
  <si>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</si>
  <si>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</si>
  <si>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</si>
  <si>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</si>
  <si>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</si>
  <si>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</si>
  <si>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</si>
  <si>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</si>
  <si>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</si>
  <si>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</si>
  <si>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</si>
  <si>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</si>
  <si>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</si>
  <si>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</si>
  <si>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</si>
  <si>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</si>
  <si>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</si>
  <si>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</si>
  <si>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</si>
  <si>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</si>
  <si>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</si>
  <si>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</si>
  <si>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</si>
  <si>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</si>
  <si>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</si>
  <si>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</si>
  <si>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</si>
  <si>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</si>
  <si>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</si>
  <si>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</si>
  <si>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</si>
  <si>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</si>
  <si>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</si>
  <si>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</si>
  <si>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</si>
  <si>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</si>
  <si>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</si>
  <si>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</si>
  <si>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</si>
  <si>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</si>
  <si>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</si>
  <si>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</si>
  <si>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</si>
  <si>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</si>
  <si>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</si>
  <si>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</si>
  <si>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</si>
  <si>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</si>
  <si>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</si>
  <si>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</si>
  <si>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</si>
  <si>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</si>
  <si>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</si>
  <si>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</si>
  <si>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</si>
  <si>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</si>
  <si>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</si>
  <si>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</si>
  <si>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</si>
  <si>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</si>
  <si>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</si>
  <si>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</si>
  <si>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</si>
  <si>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</si>
  <si>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</si>
  <si>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</si>
  <si>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</si>
  <si>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</si>
  <si>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</si>
  <si>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</si>
  <si>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</si>
  <si>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</si>
  <si>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</si>
  <si>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</si>
  <si>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</si>
  <si>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</si>
  <si>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</si>
  <si>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</si>
  <si>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</si>
  <si>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</si>
  <si>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</si>
  <si>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</si>
  <si>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</si>
  <si>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</si>
  <si>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</si>
  <si>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</si>
  <si>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</si>
  <si>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</si>
  <si>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</si>
  <si>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</si>
  <si>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</si>
  <si>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</si>
  <si>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</si>
  <si>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</si>
  <si>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</si>
  <si>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</si>
  <si>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</si>
  <si>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</si>
  <si>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</si>
  <si>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</si>
  <si>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</si>
  <si>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</si>
  <si>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</si>
  <si>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</si>
  <si>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</si>
  <si>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</si>
  <si>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</si>
  <si>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</si>
  <si>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</si>
  <si>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</si>
  <si>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</si>
  <si>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</si>
  <si>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</si>
  <si>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</si>
  <si>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</si>
  <si>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</si>
  <si>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</si>
  <si>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</si>
  <si>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</si>
  <si>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</si>
  <si>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</si>
  <si>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</si>
  <si>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</si>
  <si>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</si>
  <si>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</si>
  <si>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</si>
  <si>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</si>
  <si>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</si>
  <si>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</si>
  <si>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</si>
  <si>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</si>
  <si>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</si>
  <si>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</si>
  <si>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</si>
  <si>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</si>
  <si>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</si>
  <si>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</si>
  <si>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</si>
  <si>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</si>
  <si>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</si>
  <si>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</si>
  <si>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</si>
  <si>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</si>
  <si>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</si>
  <si>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</si>
  <si>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</si>
  <si>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</si>
  <si>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</si>
  <si>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</si>
  <si>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</si>
  <si>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</si>
  <si>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</si>
  <si>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</si>
  <si>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</si>
  <si>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</si>
  <si>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</si>
  <si>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</si>
  <si>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</si>
  <si>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</si>
  <si>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</si>
  <si>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</si>
  <si>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</si>
  <si>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</si>
  <si>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</si>
  <si>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</si>
  <si>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</si>
  <si>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</si>
  <si>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</si>
  <si>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</si>
  <si>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</si>
  <si>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</si>
  <si>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</si>
  <si>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</si>
  <si>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</si>
  <si>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</si>
  <si>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</si>
  <si>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</si>
  <si>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</si>
  <si>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</si>
  <si>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</si>
  <si>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</si>
  <si>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</si>
  <si>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</si>
  <si>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</si>
  <si>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</si>
  <si>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</si>
  <si>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</si>
  <si>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</si>
  <si>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</si>
  <si>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</si>
  <si>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</si>
  <si>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</si>
  <si>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</si>
  <si>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</si>
  <si>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</si>
  <si>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</si>
  <si>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</si>
  <si>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</si>
  <si>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</si>
  <si>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</si>
  <si>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</si>
  <si>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</si>
  <si>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</si>
  <si>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</si>
  <si>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</si>
  <si>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</si>
  <si>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</si>
  <si>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</si>
  <si>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</si>
  <si>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</si>
  <si>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</si>
  <si>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</si>
  <si>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</si>
  <si>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</si>
  <si>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</si>
  <si>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</si>
  <si>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</si>
  <si>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</si>
  <si>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</si>
  <si>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</si>
  <si>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</si>
  <si>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</si>
  <si>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</si>
  <si>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</si>
  <si>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</si>
  <si>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</si>
  <si>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</si>
  <si>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</si>
  <si>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</si>
  <si>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</si>
  <si>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</si>
  <si>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</si>
  <si>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</si>
  <si>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</si>
  <si>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</si>
  <si>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</si>
  <si>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</si>
  <si>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</si>
  <si>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</si>
  <si>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</si>
  <si>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</si>
  <si>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</si>
  <si>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</si>
  <si>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</si>
  <si>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</si>
  <si>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</si>
  <si>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</si>
  <si>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</si>
  <si>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</si>
  <si>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</si>
  <si>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</si>
  <si>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</si>
  <si>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</si>
  <si>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</si>
  <si>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</si>
  <si>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</si>
  <si>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</si>
  <si>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</si>
  <si>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</si>
  <si>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</si>
  <si>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</si>
  <si>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</si>
  <si>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</si>
  <si>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</si>
  <si>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</si>
  <si>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</si>
  <si>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</si>
  <si>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</si>
  <si>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</si>
  <si>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</si>
  <si>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</si>
  <si>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</si>
  <si>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</si>
  <si>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</si>
  <si>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</si>
  <si>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</si>
  <si>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</si>
  <si>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</si>
  <si>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</si>
  <si>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</si>
  <si>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</si>
  <si>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</si>
  <si>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</si>
  <si>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</si>
  <si>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</si>
  <si>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</si>
  <si>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</si>
  <si>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</si>
  <si>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</si>
  <si>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</si>
  <si>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</si>
  <si>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</si>
  <si>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</si>
  <si>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</si>
  <si>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</si>
  <si>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</si>
  <si>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</si>
  <si>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</si>
  <si>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</si>
  <si>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</si>
  <si>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</si>
  <si>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</si>
  <si>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</si>
  <si>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</si>
  <si>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</si>
  <si>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</si>
  <si>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</si>
  <si>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</si>
  <si>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</si>
  <si>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</si>
  <si>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</si>
  <si>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</si>
  <si>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</si>
  <si>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</si>
  <si>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</si>
  <si>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</si>
  <si>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</si>
  <si>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</si>
  <si>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</si>
  <si>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</si>
  <si>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</si>
  <si>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</si>
  <si>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</si>
  <si>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</si>
  <si>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</si>
  <si>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</si>
  <si>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</si>
  <si>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</si>
  <si>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</si>
  <si>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</si>
  <si>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</si>
  <si>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</si>
  <si>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</si>
  <si>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</si>
  <si>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</si>
  <si>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</si>
  <si>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</si>
  <si>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</si>
  <si>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</si>
  <si>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</si>
  <si>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</si>
  <si>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</si>
  <si>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</si>
  <si>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</si>
  <si>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</si>
  <si>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</si>
  <si>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</si>
  <si>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</si>
  <si>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</si>
  <si>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</si>
  <si>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</si>
  <si>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</si>
  <si>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</si>
  <si>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</si>
  <si>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</si>
  <si>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</si>
  <si>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</si>
  <si>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</si>
  <si>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</si>
  <si>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</si>
  <si>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</si>
  <si>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</si>
  <si>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</si>
  <si>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</si>
  <si>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</si>
  <si>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</si>
  <si>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</si>
  <si>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</si>
  <si>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</si>
  <si>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</si>
  <si>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</si>
  <si>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</si>
  <si>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</si>
  <si>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</si>
  <si>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</si>
  <si>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</si>
  <si>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</si>
  <si>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</si>
  <si>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</si>
  <si>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</si>
  <si>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</si>
  <si>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</si>
  <si>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</si>
  <si>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</si>
  <si>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</si>
  <si>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</si>
  <si>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</si>
  <si>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</si>
  <si>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</si>
  <si>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</si>
  <si>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</si>
  <si>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</si>
  <si>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</si>
  <si>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</si>
  <si>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</si>
  <si>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</si>
  <si>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</si>
  <si>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</si>
  <si>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</si>
  <si>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</si>
  <si>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</si>
  <si>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</si>
  <si>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</si>
  <si>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</si>
  <si>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</si>
  <si>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</si>
  <si>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</si>
  <si>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</si>
  <si>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</si>
  <si>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</si>
  <si>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</si>
  <si>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</si>
  <si>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</si>
  <si>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</si>
  <si>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</si>
  <si>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</si>
  <si>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</si>
  <si>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</si>
  <si>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</si>
  <si>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</si>
  <si>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</si>
  <si>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</si>
  <si>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</si>
  <si>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</si>
  <si>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</si>
  <si>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</si>
  <si>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</si>
  <si>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</si>
  <si>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</si>
  <si>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</si>
  <si>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</si>
  <si>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</si>
  <si>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</si>
  <si>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</si>
  <si>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</si>
  <si>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</si>
  <si>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</si>
  <si>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</si>
  <si>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</si>
  <si>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</si>
  <si>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</si>
  <si>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</si>
  <si>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</si>
  <si>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</si>
  <si>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</si>
  <si>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</si>
  <si>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</si>
  <si>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</si>
  <si>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</si>
  <si>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</si>
  <si>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</si>
  <si>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</si>
  <si>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</si>
  <si>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</si>
  <si>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</si>
  <si>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</si>
  <si>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</si>
  <si>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</si>
  <si>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</si>
  <si>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</si>
  <si>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</si>
  <si>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</si>
  <si>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</si>
  <si>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</si>
  <si>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</si>
  <si>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</si>
  <si>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</si>
  <si>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</si>
  <si>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</si>
  <si>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</si>
  <si>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</si>
  <si>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</si>
  <si>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</si>
  <si>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</si>
  <si>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</si>
  <si>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</si>
  <si>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</si>
  <si>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</si>
  <si>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</si>
  <si>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</si>
  <si>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</si>
  <si>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</si>
  <si>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</si>
  <si>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</si>
  <si>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</si>
  <si>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</si>
  <si>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</si>
  <si>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</si>
  <si>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</si>
  <si>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</si>
  <si>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</si>
  <si>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</si>
  <si>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</si>
  <si>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</si>
  <si>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</si>
  <si>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</si>
  <si>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</si>
  <si>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</si>
  <si>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</si>
  <si>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</si>
  <si>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</si>
  <si>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</si>
  <si>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</si>
  <si>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</si>
  <si>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</si>
  <si>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</si>
  <si>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</si>
  <si>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</si>
  <si>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</si>
  <si>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</si>
  <si>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</si>
  <si>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</si>
  <si>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</si>
  <si>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</si>
  <si>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</si>
  <si>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</si>
  <si>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</si>
  <si>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</si>
  <si>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</si>
  <si>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</si>
  <si>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</si>
  <si>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</si>
  <si>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</si>
  <si>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</si>
  <si>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</si>
  <si>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</si>
  <si>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</si>
  <si>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</si>
  <si>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</si>
  <si>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</si>
  <si>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</si>
  <si>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</si>
  <si>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</si>
  <si>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</si>
  <si>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</si>
  <si>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</si>
  <si>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</si>
  <si>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</si>
  <si>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</si>
  <si>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</si>
  <si>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</si>
  <si>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</si>
  <si>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</si>
  <si>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</si>
  <si>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</si>
  <si>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</si>
  <si>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</si>
  <si>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</si>
  <si>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</si>
  <si>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</si>
  <si>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</si>
  <si>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</si>
  <si>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</si>
  <si>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</si>
  <si>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</si>
  <si>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</si>
  <si>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</si>
  <si>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</si>
  <si>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</si>
  <si>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</si>
  <si>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</si>
  <si>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</si>
  <si>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</si>
  <si>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</si>
  <si>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</si>
  <si>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</si>
  <si>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</si>
  <si>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</si>
  <si>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</si>
  <si>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</si>
  <si>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</si>
  <si>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</si>
  <si>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</si>
  <si>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</si>
  <si>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</si>
  <si>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</si>
  <si>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</si>
  <si>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</si>
  <si>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</si>
  <si>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</si>
  <si>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</si>
  <si>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</si>
  <si>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</si>
  <si>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</si>
  <si>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</si>
  <si>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</si>
  <si>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</si>
  <si>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</si>
  <si>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</si>
  <si>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</si>
  <si>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</si>
  <si>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</si>
  <si>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</si>
  <si>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</si>
  <si>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</si>
  <si>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</si>
  <si>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</si>
  <si>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</si>
  <si>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</si>
  <si>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</si>
  <si>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</si>
  <si>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</si>
  <si>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</si>
  <si>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</si>
  <si>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</si>
  <si>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</si>
  <si>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</si>
  <si>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</si>
  <si>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</si>
  <si>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</si>
  <si>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</si>
  <si>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</si>
  <si>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</si>
  <si>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</si>
  <si>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</si>
  <si>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</si>
  <si>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</si>
  <si>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</si>
  <si>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</si>
  <si>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</si>
  <si>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</si>
  <si>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</si>
  <si>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</si>
  <si>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</si>
  <si>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</si>
  <si>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</si>
  <si>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</si>
  <si>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</si>
  <si>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</si>
  <si>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</si>
  <si>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</si>
  <si>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</si>
  <si>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</si>
  <si>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</si>
  <si>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</si>
  <si>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</si>
  <si>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</si>
  <si>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</si>
  <si>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</si>
  <si>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</si>
  <si>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</si>
  <si>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</si>
  <si>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</si>
  <si>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</si>
  <si>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</si>
  <si>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</si>
  <si>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</si>
  <si>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</si>
  <si>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</si>
  <si>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</si>
  <si>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</si>
  <si>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</si>
  <si>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</si>
  <si>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</si>
  <si>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</si>
  <si>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</si>
  <si>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</si>
  <si>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</si>
  <si>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</si>
  <si>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</si>
  <si>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</si>
  <si>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</si>
  <si>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</si>
  <si>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</si>
  <si>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</si>
  <si>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</si>
  <si>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</si>
  <si>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</si>
  <si>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</si>
  <si>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</si>
  <si>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</si>
  <si>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</si>
  <si>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</si>
  <si>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</si>
  <si>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</si>
  <si>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</si>
  <si>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</si>
  <si>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</si>
  <si>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</si>
  <si>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</si>
  <si>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</si>
  <si>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</si>
  <si>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</si>
  <si>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</si>
  <si>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</si>
  <si>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</si>
  <si>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</si>
  <si>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</si>
  <si>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</si>
  <si>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</si>
  <si>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</si>
  <si>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</si>
  <si>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</si>
  <si>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</si>
  <si>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</si>
  <si>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</si>
  <si>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</si>
  <si>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</si>
  <si>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</si>
  <si>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</si>
  <si>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</si>
  <si>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</si>
  <si>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</si>
  <si>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</si>
  <si>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</si>
  <si>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</si>
  <si>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</si>
  <si>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</si>
  <si>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</si>
  <si>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</si>
  <si>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</si>
  <si>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</si>
  <si>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</si>
  <si>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</si>
  <si>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</si>
  <si>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</si>
  <si>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</si>
  <si>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</si>
  <si>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</si>
  <si>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</si>
  <si>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</si>
  <si>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</si>
  <si>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</si>
  <si>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</si>
  <si>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</si>
  <si>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</si>
  <si>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</si>
  <si>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</si>
  <si>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</si>
  <si>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</si>
  <si>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</si>
  <si>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</si>
  <si>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</si>
  <si>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</si>
  <si>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</si>
  <si>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</si>
  <si>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</si>
  <si>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</si>
  <si>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</si>
  <si>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</si>
  <si>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</si>
  <si>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</si>
  <si>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</si>
  <si>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</si>
  <si>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</si>
  <si>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</si>
  <si>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</si>
  <si>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</si>
  <si>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</si>
  <si>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</si>
  <si>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</si>
  <si>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</si>
  <si>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</si>
  <si>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</si>
  <si>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</si>
  <si>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</si>
  <si>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</si>
  <si>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</si>
  <si>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</si>
  <si>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</si>
  <si>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</si>
  <si>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</si>
  <si>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</si>
  <si>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</si>
  <si>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</si>
  <si>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</si>
  <si>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</si>
  <si>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</si>
  <si>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</si>
  <si>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</si>
  <si>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</si>
  <si>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</si>
  <si>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</si>
  <si>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</si>
  <si>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</si>
  <si>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</si>
  <si>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</si>
  <si>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</si>
  <si>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</si>
  <si>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</si>
  <si>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</si>
  <si>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</si>
  <si>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</si>
  <si>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</si>
  <si>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</si>
  <si>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</si>
  <si>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</si>
  <si>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</si>
  <si>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</si>
  <si>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</si>
  <si>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</si>
  <si>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</si>
  <si>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</si>
  <si>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</si>
  <si>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</si>
  <si>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</si>
  <si>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</si>
  <si>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</si>
  <si>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</si>
  <si>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</si>
  <si>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</si>
  <si>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</si>
  <si>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</si>
  <si>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</si>
  <si>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</si>
  <si>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</si>
  <si>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</si>
  <si>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</si>
  <si>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</si>
  <si>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</si>
  <si>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</si>
  <si>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</si>
  <si>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</si>
  <si>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</si>
  <si>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</si>
  <si>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</si>
  <si>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</si>
  <si>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</si>
  <si>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</si>
  <si>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</si>
  <si>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</si>
  <si>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</si>
  <si>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</si>
  <si>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</si>
  <si>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</si>
  <si>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</si>
  <si>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</si>
  <si>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</si>
  <si>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</si>
  <si>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</si>
  <si>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</si>
  <si>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</si>
  <si>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</si>
  <si>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</si>
  <si>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</si>
  <si>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</si>
  <si>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</si>
  <si>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</si>
  <si>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</si>
  <si>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</si>
  <si>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</si>
  <si>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</si>
  <si>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</si>
  <si>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</si>
  <si>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</si>
  <si>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</si>
  <si>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</si>
  <si>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</si>
  <si>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</si>
  <si>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</si>
  <si>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</si>
  <si>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</si>
  <si>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</si>
  <si>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</si>
  <si>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</si>
  <si>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</si>
  <si>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</si>
  <si>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</si>
  <si>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</si>
  <si>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</si>
  <si>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</si>
  <si>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</si>
  <si>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</si>
  <si>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</si>
  <si>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</si>
  <si>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</si>
  <si>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</si>
  <si>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</si>
  <si>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</si>
  <si>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</si>
  <si>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</si>
  <si>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</si>
  <si>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</si>
  <si>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</si>
  <si>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</si>
  <si>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</si>
  <si>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</si>
  <si>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</si>
  <si>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</si>
  <si>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</si>
  <si>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</si>
  <si>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</si>
  <si>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</si>
  <si>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</si>
  <si>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</si>
  <si>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</si>
  <si>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</si>
  <si>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</si>
  <si>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</si>
  <si>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</si>
  <si>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</si>
  <si>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</si>
  <si>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</si>
  <si>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</si>
  <si>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</si>
  <si>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</si>
  <si>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</si>
  <si>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</si>
  <si>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</si>
  <si>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</si>
  <si>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</si>
  <si>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</si>
  <si>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</si>
  <si>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</si>
  <si>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</si>
  <si>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</si>
  <si>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</si>
  <si>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</si>
  <si>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</si>
  <si>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</si>
  <si>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</si>
  <si>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</si>
  <si>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</si>
  <si>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</si>
  <si>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</si>
  <si>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</si>
  <si>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</si>
  <si>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</si>
  <si>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</si>
  <si>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</si>
  <si>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</si>
  <si>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</si>
  <si>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</si>
  <si>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</si>
  <si>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</si>
  <si>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</si>
  <si>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</si>
  <si>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</si>
  <si>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</si>
  <si>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</si>
  <si>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</si>
  <si>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</si>
  <si>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</si>
  <si>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</si>
  <si>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</si>
  <si>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</si>
  <si>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</si>
  <si>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</si>
  <si>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</si>
  <si>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</si>
  <si>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</si>
  <si>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</si>
  <si>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</si>
  <si>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</si>
  <si>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</si>
  <si>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</si>
  <si>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</si>
  <si>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</si>
  <si>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</si>
  <si>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</si>
  <si>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</si>
  <si>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</si>
  <si>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</si>
  <si>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</si>
  <si>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</si>
  <si>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</si>
  <si>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</si>
  <si>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</si>
  <si>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</si>
  <si>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</si>
  <si>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</si>
  <si>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</si>
  <si>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</si>
  <si>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</si>
  <si>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</si>
  <si>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</si>
  <si>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</si>
  <si>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</si>
  <si>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</si>
  <si>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</si>
  <si>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</si>
  <si>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</si>
  <si>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</si>
  <si>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</si>
  <si>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</si>
  <si>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</si>
  <si>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</si>
  <si>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</si>
  <si>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</si>
  <si>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</si>
  <si>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</si>
  <si>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</si>
  <si>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</si>
  <si>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</si>
  <si>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</si>
  <si>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</si>
  <si>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</si>
  <si>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</si>
  <si>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</si>
  <si>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</si>
  <si>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</si>
  <si>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</si>
  <si>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</si>
  <si>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</si>
  <si>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</si>
  <si>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</si>
  <si>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</si>
  <si>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</si>
  <si>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</si>
  <si>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</si>
  <si>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</si>
  <si>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</si>
  <si>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</si>
  <si>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</si>
  <si>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</si>
  <si>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</si>
  <si>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</si>
  <si>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</si>
  <si>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</si>
  <si>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</si>
  <si>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</si>
  <si>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</si>
  <si>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</si>
  <si>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</si>
  <si>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</si>
  <si>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</si>
  <si>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</si>
  <si>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</si>
  <si>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</si>
  <si>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</si>
  <si>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</si>
  <si>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</si>
  <si>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</si>
  <si>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</si>
  <si>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</si>
  <si>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</si>
  <si>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</si>
  <si>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</si>
  <si>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</si>
  <si>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</si>
  <si>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</si>
  <si>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</si>
  <si>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</si>
  <si>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</si>
  <si>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</si>
  <si>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</si>
  <si>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</si>
  <si>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</si>
  <si>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</si>
  <si>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</si>
  <si>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</si>
  <si>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</si>
  <si>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</si>
  <si>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</si>
  <si>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</si>
  <si>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</si>
  <si>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</si>
  <si>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</si>
  <si>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</si>
  <si>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</si>
  <si>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</si>
  <si>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</si>
  <si>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</si>
  <si>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</si>
  <si>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</si>
  <si>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</si>
  <si>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</si>
  <si>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</si>
  <si>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</si>
  <si>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</si>
  <si>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</si>
  <si>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</si>
  <si>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</si>
  <si>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</si>
  <si>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</si>
  <si>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</si>
  <si>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</si>
  <si>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</si>
  <si>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</si>
  <si>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</si>
  <si>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</si>
  <si>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</si>
  <si>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</si>
  <si>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</si>
  <si>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</si>
  <si>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</si>
  <si>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</si>
  <si>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</si>
  <si>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</si>
  <si>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</si>
  <si>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</si>
  <si>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</si>
  <si>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</si>
  <si>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</si>
  <si>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</si>
  <si>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</si>
  <si>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</si>
  <si>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</si>
  <si>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</si>
  <si>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</si>
  <si>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</si>
  <si>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</si>
  <si>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</si>
  <si>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</si>
  <si>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</si>
  <si>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</si>
  <si>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</si>
  <si>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</si>
  <si>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</si>
  <si>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</si>
  <si>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</si>
  <si>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</si>
  <si>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</si>
  <si>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</si>
  <si>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</si>
  <si>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</si>
  <si>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</si>
  <si>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</si>
  <si>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</si>
  <si>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</si>
  <si>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</si>
  <si>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</si>
  <si>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</si>
  <si>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</si>
  <si>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</si>
  <si>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</si>
  <si>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</si>
  <si>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</si>
  <si>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</si>
  <si>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</si>
  <si>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</si>
  <si>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</si>
  <si>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</si>
  <si>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</si>
  <si>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</si>
  <si>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</si>
  <si>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</si>
  <si>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</si>
  <si>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</si>
  <si>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</si>
  <si>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</si>
  <si>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</si>
  <si>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</si>
  <si>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</si>
  <si>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</si>
  <si>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</si>
  <si>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</si>
  <si>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</si>
  <si>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</si>
  <si>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</si>
  <si>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</si>
  <si>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</si>
  <si>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</si>
  <si>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</si>
  <si>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</si>
  <si>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</si>
  <si>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</si>
  <si>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</si>
  <si>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</si>
  <si>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</si>
  <si>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</si>
  <si>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</si>
  <si>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</si>
  <si>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</si>
  <si>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</si>
  <si>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</si>
  <si>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</si>
  <si>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</si>
  <si>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</si>
  <si>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</si>
  <si>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</si>
  <si>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</si>
  <si>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</si>
  <si>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</si>
  <si>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</si>
  <si>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</si>
  <si>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</si>
  <si>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</si>
  <si>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</si>
  <si>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</si>
  <si>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</si>
  <si>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</si>
  <si>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</si>
  <si>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</si>
  <si>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</si>
  <si>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</si>
  <si>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</si>
  <si>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</si>
  <si>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</si>
  <si>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</si>
  <si>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</si>
  <si>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</si>
  <si>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</si>
  <si>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</si>
  <si>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</si>
  <si>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</si>
  <si>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</si>
  <si>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</si>
  <si>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</si>
  <si>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</si>
  <si>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</si>
  <si>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</si>
  <si>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</si>
  <si>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</si>
  <si>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</si>
  <si>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</si>
  <si>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</si>
  <si>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</si>
  <si>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</si>
  <si>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</si>
  <si>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</si>
  <si>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</si>
  <si>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</si>
  <si>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</si>
  <si>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</si>
  <si>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</si>
  <si>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</si>
  <si>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</si>
  <si>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</si>
  <si>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</si>
  <si>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</si>
  <si>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</si>
  <si>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</si>
  <si>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</si>
  <si>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</si>
  <si>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</si>
  <si>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</si>
  <si>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</si>
  <si>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</si>
  <si>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</si>
  <si>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</si>
  <si>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</si>
  <si>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</si>
  <si>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</si>
  <si>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</si>
  <si>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</si>
  <si>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</si>
  <si>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</si>
  <si>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</si>
  <si>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</si>
  <si>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</si>
  <si>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</si>
  <si>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</si>
  <si>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</si>
  <si>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</si>
  <si>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</si>
  <si>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</si>
  <si>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</si>
  <si>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</si>
  <si>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</si>
  <si>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</si>
  <si>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</si>
  <si>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</si>
  <si>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</si>
  <si>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</si>
  <si>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</si>
  <si>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</si>
  <si>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</si>
  <si>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</si>
  <si>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</si>
  <si>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</si>
  <si>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</si>
  <si>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</si>
  <si>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</si>
  <si>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</si>
  <si>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</si>
  <si>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</si>
  <si>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</si>
  <si>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</si>
  <si>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</si>
  <si>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</si>
  <si>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</si>
  <si>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</si>
  <si>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</si>
  <si>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</si>
  <si>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</si>
  <si>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</si>
  <si>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</si>
  <si>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</si>
  <si>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</si>
  <si>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</si>
  <si>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</si>
  <si>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</si>
  <si>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</si>
  <si>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</si>
  <si>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</si>
  <si>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</si>
  <si>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</si>
  <si>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</si>
  <si>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</si>
  <si>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</si>
  <si>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</si>
  <si>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</si>
  <si>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</si>
  <si>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</si>
  <si>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</si>
  <si>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</si>
  <si>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</si>
  <si>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</si>
  <si>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</si>
  <si>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</si>
  <si>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</si>
  <si>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</si>
  <si>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</si>
  <si>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</si>
  <si>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</si>
  <si>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</si>
  <si>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</si>
  <si>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</si>
  <si>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</si>
  <si>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</si>
  <si>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</si>
  <si>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</si>
  <si>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</si>
  <si>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</si>
  <si>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</si>
  <si>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</si>
  <si>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</si>
  <si>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</si>
  <si>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</si>
  <si>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</si>
  <si>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</si>
  <si>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</si>
  <si>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</si>
  <si>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</si>
  <si>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</si>
  <si>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</si>
  <si>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</si>
  <si>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</si>
  <si>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</si>
  <si>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</si>
  <si>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</si>
  <si>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</si>
  <si>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</si>
  <si>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</si>
  <si>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</si>
  <si>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</si>
  <si>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</si>
  <si>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</si>
  <si>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</si>
  <si>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</si>
  <si>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</si>
  <si>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</si>
  <si>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</si>
  <si>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</si>
  <si>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</si>
  <si>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</si>
  <si>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</si>
  <si>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</si>
  <si>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</si>
  <si>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</si>
  <si>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</si>
  <si>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</si>
  <si>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</si>
  <si>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</si>
  <si>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</si>
  <si>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</si>
  <si>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</si>
  <si>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</si>
  <si>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</si>
  <si>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</si>
  <si>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</si>
  <si>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</si>
  <si>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</si>
  <si>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</si>
  <si>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</si>
  <si>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</si>
  <si>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</si>
  <si>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</si>
  <si>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</si>
  <si>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</si>
  <si>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</si>
  <si>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</si>
  <si>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</si>
  <si>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</si>
  <si>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</si>
  <si>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</si>
  <si>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</si>
  <si>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</si>
  <si>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</si>
  <si>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</si>
  <si>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</si>
  <si>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</si>
  <si>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</si>
  <si>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</si>
  <si>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</si>
  <si>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</si>
  <si>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</si>
  <si>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</si>
  <si>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</si>
  <si>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</si>
  <si>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</si>
  <si>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</si>
  <si>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</si>
  <si>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</si>
  <si>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</si>
  <si>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</si>
  <si>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</si>
  <si>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</si>
  <si>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</si>
  <si>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</si>
  <si>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</si>
  <si>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</si>
  <si>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</si>
  <si>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</si>
  <si>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</si>
  <si>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</si>
  <si>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</si>
  <si>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</si>
  <si>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</si>
  <si>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</si>
  <si>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</si>
  <si>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</si>
  <si>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</si>
  <si>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</si>
  <si>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</si>
  <si>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</si>
  <si>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</si>
  <si>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</si>
  <si>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</si>
  <si>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</si>
  <si>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</si>
  <si>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</si>
  <si>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</si>
  <si>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</si>
  <si>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</si>
  <si>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</si>
  <si>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</si>
  <si>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</si>
  <si>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</si>
  <si>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</si>
  <si>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</si>
  <si>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</si>
  <si>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</si>
  <si>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</si>
  <si>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</si>
  <si>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</si>
  <si>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</si>
  <si>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</si>
  <si>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</si>
  <si>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</si>
  <si>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</si>
  <si>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</si>
  <si>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</si>
  <si>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</si>
  <si>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</si>
  <si>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</si>
  <si>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</si>
  <si>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</si>
  <si>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</si>
  <si>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</si>
  <si>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</si>
  <si>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</si>
  <si>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</si>
  <si>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</si>
  <si>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</si>
  <si>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</si>
  <si>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</si>
  <si>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</si>
  <si>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</si>
  <si>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</si>
  <si>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</si>
  <si>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</si>
  <si>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</si>
  <si>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</si>
  <si>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</si>
  <si>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</si>
  <si>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</si>
  <si>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</si>
  <si>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</si>
  <si>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</si>
  <si>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</si>
  <si>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</si>
  <si>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</si>
  <si>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</si>
  <si>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</si>
  <si>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</si>
  <si>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</si>
  <si>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</si>
  <si>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</si>
  <si>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</si>
  <si>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</si>
  <si>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</si>
  <si>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</si>
  <si>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</si>
  <si>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</si>
  <si>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</si>
  <si>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</si>
  <si>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</si>
  <si>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</si>
  <si>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</si>
  <si>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</si>
  <si>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</si>
  <si>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</si>
  <si>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</si>
  <si>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</si>
  <si>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</si>
  <si>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</si>
  <si>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</si>
  <si>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</si>
  <si>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</si>
  <si>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</si>
  <si>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</si>
  <si>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</si>
  <si>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</si>
  <si>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</si>
  <si>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</si>
  <si>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</si>
  <si>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</si>
  <si>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</si>
  <si>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</si>
  <si>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</si>
  <si>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</si>
  <si>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</si>
  <si>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</si>
  <si>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</si>
  <si>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</si>
  <si>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</si>
  <si>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</si>
  <si>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</si>
  <si>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</si>
  <si>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</si>
  <si>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</si>
  <si>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</si>
  <si>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</si>
  <si>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</si>
  <si>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</si>
  <si>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</si>
  <si>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</si>
  <si>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</si>
  <si>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</si>
  <si>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</si>
  <si>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</si>
  <si>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</si>
  <si>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</si>
  <si>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</si>
  <si>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</si>
  <si>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</si>
  <si>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</si>
  <si>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</si>
  <si>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</si>
  <si>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</si>
  <si>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</si>
  <si>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</si>
  <si>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</si>
  <si>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</si>
  <si>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</si>
  <si>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</si>
  <si>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</si>
  <si>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</si>
  <si>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</si>
  <si>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</si>
  <si>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</si>
  <si>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</si>
  <si>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</si>
  <si>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</si>
  <si>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</si>
  <si>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</si>
  <si>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</si>
  <si>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</si>
  <si>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</si>
  <si>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</si>
  <si>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</si>
  <si>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</si>
  <si>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</si>
  <si>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</si>
  <si>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</si>
  <si>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</si>
  <si>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</si>
  <si>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</si>
  <si>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</si>
  <si>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</si>
  <si>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</si>
  <si>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</si>
  <si>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</si>
  <si>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</si>
  <si>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</si>
  <si>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</si>
  <si>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</si>
  <si>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</si>
  <si>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</si>
  <si>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</si>
  <si>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</si>
  <si>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</si>
  <si>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</si>
  <si>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</si>
  <si>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</si>
  <si>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</si>
  <si>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</si>
  <si>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</si>
  <si>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</si>
  <si>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</si>
  <si>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</si>
  <si>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</si>
  <si>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</si>
  <si>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</si>
  <si>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</si>
  <si>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</si>
  <si>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</si>
  <si>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</si>
  <si>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</si>
  <si>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</si>
  <si>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</si>
  <si>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</si>
  <si>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</si>
  <si>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</si>
  <si>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</si>
  <si>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</si>
  <si>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</si>
  <si>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</si>
  <si>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</si>
  <si>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</si>
  <si>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</si>
  <si>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</si>
  <si>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</si>
  <si>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</si>
  <si>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</si>
  <si>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</si>
  <si>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</si>
  <si>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</si>
  <si>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</si>
  <si>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</si>
  <si>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</si>
  <si>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</si>
  <si>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</si>
  <si>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</si>
  <si>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</si>
  <si>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</si>
  <si>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</si>
  <si>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</si>
  <si>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</si>
  <si>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</si>
  <si>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</si>
  <si>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</si>
  <si>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</si>
  <si>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</si>
  <si>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</si>
  <si>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</si>
  <si>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</si>
  <si>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</si>
  <si>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</si>
  <si>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</si>
  <si>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</si>
  <si>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</si>
  <si>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</si>
  <si>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</si>
  <si>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</si>
  <si>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</si>
  <si>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</si>
  <si>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</si>
  <si>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</si>
  <si>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</si>
  <si>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</si>
  <si>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</si>
  <si>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</si>
  <si>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</si>
  <si>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</si>
  <si>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</si>
  <si>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</si>
  <si>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</si>
  <si>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</si>
  <si>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</si>
  <si>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</si>
  <si>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</si>
  <si>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</si>
  <si>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</si>
  <si>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</si>
  <si>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</si>
  <si>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</si>
  <si>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</si>
  <si>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</si>
  <si>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</si>
  <si>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</si>
  <si>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</si>
  <si>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</si>
  <si>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</si>
  <si>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</si>
  <si>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</si>
  <si>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</si>
  <si>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</si>
  <si>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</si>
  <si>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</si>
  <si>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</si>
  <si>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</si>
  <si>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</si>
  <si>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</si>
  <si>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</si>
  <si>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</si>
  <si>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</si>
  <si>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</si>
  <si>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</si>
  <si>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</si>
  <si>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</si>
  <si>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</si>
  <si>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</si>
  <si>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</si>
  <si>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</si>
  <si>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</si>
  <si>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</si>
  <si>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</si>
  <si>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</si>
  <si>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</si>
  <si>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</si>
  <si>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</si>
  <si>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</si>
  <si>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</si>
  <si>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</si>
  <si>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</si>
  <si>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</si>
  <si>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</si>
  <si>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</si>
  <si>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</si>
  <si>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</si>
  <si>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</si>
  <si>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</si>
  <si>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</si>
  <si>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</si>
  <si>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</si>
  <si>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</si>
  <si>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</si>
  <si>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</si>
  <si>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</si>
  <si>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</si>
  <si>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</si>
  <si>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</si>
  <si>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</si>
  <si>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</si>
  <si>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</si>
  <si>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</si>
  <si>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</si>
  <si>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</si>
  <si>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</si>
  <si>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</si>
  <si>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</si>
  <si>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</si>
  <si>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</si>
  <si>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</si>
  <si>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</si>
  <si>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</si>
  <si>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</si>
  <si>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</si>
  <si>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</si>
  <si>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</si>
  <si>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</si>
  <si>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</si>
  <si>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</si>
  <si>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</si>
  <si>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</si>
  <si>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</si>
  <si>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</si>
  <si>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</si>
  <si>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</si>
  <si>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</si>
  <si>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</si>
  <si>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</si>
  <si>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</si>
  <si>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</si>
  <si>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</si>
  <si>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</si>
  <si>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</si>
  <si>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</si>
  <si>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</si>
  <si>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</si>
  <si>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</si>
  <si>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</si>
  <si>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</si>
  <si>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</si>
  <si>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</si>
  <si>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</si>
  <si>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</si>
  <si>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</si>
  <si>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</si>
  <si>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</si>
  <si>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</si>
  <si>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</si>
  <si>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</si>
  <si>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</si>
  <si>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</si>
  <si>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</si>
  <si>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</si>
  <si>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</si>
  <si>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</si>
  <si>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</si>
  <si>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</si>
  <si>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</si>
  <si>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</si>
  <si>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</si>
  <si>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</si>
  <si>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</si>
  <si>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</si>
  <si>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</si>
  <si>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</si>
  <si>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</si>
  <si>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</si>
  <si>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</si>
  <si>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</si>
  <si>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</si>
  <si>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</si>
  <si>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</si>
  <si>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</si>
  <si>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</si>
  <si>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</si>
  <si>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</si>
  <si>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</si>
  <si>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</si>
  <si>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</si>
  <si>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</si>
  <si>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</si>
  <si>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</si>
  <si>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</si>
  <si>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</si>
  <si>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</si>
  <si>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</si>
  <si>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</si>
  <si>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</si>
  <si>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</si>
  <si>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</si>
  <si>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</si>
  <si>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</si>
  <si>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</si>
  <si>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</si>
  <si>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</si>
  <si>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</si>
  <si>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</si>
  <si>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</si>
  <si>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</si>
  <si>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</si>
  <si>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</si>
  <si>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</si>
  <si>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</si>
  <si>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</si>
  <si>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</si>
  <si>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</si>
  <si>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</si>
  <si>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</si>
  <si>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</si>
  <si>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</si>
  <si>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</si>
  <si>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</si>
  <si>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</si>
  <si>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</si>
  <si>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</si>
  <si>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</si>
  <si>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</si>
  <si>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</si>
  <si>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</si>
  <si>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</si>
  <si>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</si>
  <si>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</si>
  <si>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</si>
  <si>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</si>
  <si>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</si>
  <si>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</si>
  <si>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</si>
  <si>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</si>
  <si>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</si>
  <si>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</si>
  <si>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</si>
  <si>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</si>
  <si>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</si>
  <si>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</si>
  <si>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</si>
  <si>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</si>
  <si>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</si>
  <si>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</si>
  <si>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</si>
  <si>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</si>
  <si>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</si>
  <si>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</si>
  <si>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</si>
  <si>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</si>
  <si>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</si>
  <si>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</si>
  <si>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</si>
  <si>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</si>
  <si>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</si>
  <si>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</si>
  <si>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</si>
  <si>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</si>
  <si>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</si>
  <si>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</si>
  <si>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</si>
  <si>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</si>
  <si>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</si>
  <si>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</si>
  <si>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</si>
  <si>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</si>
  <si>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</si>
  <si>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</si>
  <si>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</si>
  <si>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</si>
  <si>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</si>
  <si>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</si>
  <si>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</si>
  <si>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</si>
  <si>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</si>
  <si>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</si>
  <si>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</si>
  <si>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</si>
  <si>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</si>
  <si>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</si>
  <si>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</si>
  <si>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</si>
  <si>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</si>
  <si>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</si>
  <si>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</si>
  <si>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</si>
  <si>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</si>
  <si>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</si>
  <si>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</si>
  <si>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</si>
  <si>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</si>
  <si>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</si>
  <si>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</si>
  <si>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</si>
  <si>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</si>
  <si>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</si>
  <si>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</si>
  <si>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</si>
  <si>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</si>
  <si>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</si>
  <si>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</si>
  <si>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</si>
  <si>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</si>
  <si>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</si>
  <si>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</si>
  <si>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</si>
  <si>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</si>
  <si>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</si>
  <si>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</si>
  <si>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</si>
  <si>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</si>
  <si>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</si>
  <si>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</si>
  <si>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</si>
  <si>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</si>
  <si>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</si>
  <si>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</si>
  <si>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</si>
  <si>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</si>
  <si>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</si>
  <si>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</si>
  <si>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</si>
  <si>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</si>
  <si>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</si>
  <si>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</si>
  <si>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</si>
  <si>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</si>
  <si>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</si>
  <si>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</si>
  <si>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</si>
  <si>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</si>
  <si>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</si>
  <si>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</si>
  <si>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</si>
  <si>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</si>
  <si>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</si>
  <si>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</si>
  <si>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</si>
  <si>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</si>
  <si>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</si>
  <si>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</si>
  <si>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</si>
  <si>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</si>
  <si>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</si>
  <si>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</si>
  <si>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</si>
  <si>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</si>
  <si>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</si>
  <si>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</si>
  <si>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</si>
  <si>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</si>
  <si>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</si>
  <si>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</si>
  <si>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</si>
  <si>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</si>
  <si>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</si>
  <si>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</si>
  <si>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</si>
  <si>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</si>
  <si>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</si>
  <si>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</si>
  <si>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</si>
  <si>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</si>
  <si>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</si>
  <si>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</si>
  <si>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</si>
  <si>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</si>
  <si>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</si>
  <si>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</si>
  <si>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</si>
  <si>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</si>
  <si>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</si>
  <si>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</si>
  <si>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</si>
  <si>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</si>
  <si>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</si>
  <si>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</si>
  <si>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</si>
  <si>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</si>
  <si>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</si>
  <si>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</si>
  <si>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</si>
  <si>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</si>
  <si>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</si>
  <si>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</si>
  <si>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</si>
  <si>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</si>
  <si>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</si>
  <si>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</si>
  <si>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</si>
  <si>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</si>
  <si>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</si>
  <si>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</si>
  <si>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</si>
  <si>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</si>
  <si>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</si>
  <si>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</si>
  <si>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</si>
  <si>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</si>
  <si>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</si>
  <si>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</si>
  <si>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</si>
  <si>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</si>
  <si>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</si>
  <si>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</si>
  <si>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</si>
  <si>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</si>
  <si>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</si>
  <si>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</si>
  <si>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</si>
  <si>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</si>
  <si>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</si>
  <si>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</si>
  <si>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</si>
  <si>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</si>
  <si>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</si>
  <si>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</si>
  <si>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</si>
  <si>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</si>
  <si>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</si>
  <si>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</si>
  <si>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</si>
  <si>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</si>
  <si>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</si>
  <si>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</si>
  <si>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</si>
  <si>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</si>
  <si>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</si>
  <si>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</si>
  <si>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</si>
  <si>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</si>
  <si>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</si>
  <si>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</si>
  <si>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</si>
  <si>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</si>
  <si>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</si>
  <si>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</si>
  <si>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</si>
  <si>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</si>
  <si>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</si>
  <si>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</si>
  <si>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</si>
  <si>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</si>
  <si>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</si>
  <si>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</si>
  <si>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</si>
  <si>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</si>
  <si>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</si>
  <si>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</si>
  <si>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</si>
  <si>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</si>
  <si>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</si>
  <si>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</si>
  <si>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</si>
  <si>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</si>
  <si>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</si>
  <si>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</si>
  <si>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</si>
  <si>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</si>
  <si>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</si>
  <si>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</si>
  <si>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</si>
  <si>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</si>
  <si>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</si>
  <si>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</si>
  <si>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</si>
  <si>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</si>
  <si>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</si>
  <si>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</si>
  <si>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</si>
  <si>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</si>
  <si>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</si>
  <si>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</si>
  <si>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</si>
  <si>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</si>
  <si>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</si>
  <si>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</si>
  <si>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</si>
  <si>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</si>
  <si>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</si>
  <si>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</si>
  <si>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</si>
  <si>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</si>
  <si>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</si>
  <si>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</si>
  <si>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</si>
  <si>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</si>
  <si>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</si>
  <si>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</si>
  <si>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</si>
  <si>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</si>
  <si>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</si>
  <si>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</si>
  <si>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</si>
  <si>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</si>
  <si>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</si>
  <si>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</si>
  <si>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</si>
  <si>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</si>
  <si>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</si>
  <si>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</si>
  <si>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</si>
  <si>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</si>
  <si>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</si>
  <si>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</si>
  <si>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</si>
  <si>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</si>
  <si>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</si>
  <si>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</si>
  <si>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</si>
  <si>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</si>
  <si>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</si>
  <si>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</si>
  <si>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</si>
  <si>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</si>
  <si>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</si>
  <si>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</si>
  <si>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</si>
  <si>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</si>
  <si>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</si>
  <si>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</si>
  <si>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</si>
  <si>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</si>
  <si>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</si>
  <si>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</si>
  <si>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</si>
  <si>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</si>
  <si>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</si>
  <si>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</si>
  <si>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</si>
  <si>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</si>
  <si>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</si>
  <si>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</si>
  <si>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</si>
  <si>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</si>
  <si>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</si>
  <si>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</si>
  <si>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</si>
  <si>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</si>
  <si>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</si>
  <si>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</si>
  <si>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</si>
  <si>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</si>
  <si>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</si>
  <si>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</si>
  <si>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</si>
  <si>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</si>
  <si>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</si>
  <si>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</si>
  <si>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</si>
  <si>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</si>
  <si>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</si>
  <si>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</si>
  <si>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</si>
  <si>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</si>
  <si>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</si>
  <si>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</si>
  <si>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</si>
  <si>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</si>
  <si>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</si>
  <si>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</si>
  <si>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</si>
  <si>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</si>
  <si>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</si>
  <si>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</si>
  <si>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</si>
  <si>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</si>
  <si>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</si>
  <si>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</si>
  <si>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</si>
  <si>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</si>
  <si>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</si>
  <si>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</si>
  <si>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</si>
  <si>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</si>
  <si>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</si>
  <si>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</si>
  <si>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</si>
  <si>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</si>
  <si>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</si>
  <si>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</si>
  <si>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</si>
  <si>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</si>
  <si>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</si>
  <si>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</si>
  <si>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</si>
  <si>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</si>
  <si>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</si>
  <si>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</si>
  <si>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</si>
  <si>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</si>
  <si>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</si>
  <si>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</si>
  <si>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</si>
  <si>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</si>
  <si>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</si>
  <si>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</si>
  <si>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</si>
  <si>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</si>
  <si>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</si>
  <si>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</si>
  <si>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</si>
  <si>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</si>
  <si>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</si>
  <si>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</si>
  <si>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</si>
  <si>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</si>
  <si>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</si>
  <si>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</si>
  <si>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</si>
  <si>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</si>
  <si>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</si>
  <si>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</si>
  <si>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</si>
  <si>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</si>
  <si>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</si>
  <si>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</si>
  <si>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</si>
  <si>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</si>
  <si>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</si>
  <si>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</si>
  <si>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</si>
  <si>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</si>
  <si>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</si>
  <si>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</si>
  <si>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</si>
  <si>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</si>
  <si>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</si>
  <si>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</si>
  <si>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</si>
  <si>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</si>
  <si>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</si>
  <si>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</si>
  <si>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</si>
  <si>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</si>
  <si>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</si>
  <si>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</si>
  <si>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</si>
  <si>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</si>
  <si>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</si>
  <si>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</si>
  <si>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</si>
  <si>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</si>
  <si>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</si>
  <si>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</si>
  <si>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</si>
  <si>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</si>
  <si>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</si>
  <si>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</si>
  <si>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</si>
  <si>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</si>
  <si>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</si>
  <si>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</si>
  <si>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</si>
  <si>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</si>
  <si>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</si>
  <si>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</si>
  <si>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</si>
  <si>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</si>
  <si>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</si>
  <si>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</si>
  <si>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</si>
  <si>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</si>
  <si>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</si>
  <si>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</si>
  <si>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</si>
  <si>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</si>
  <si>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</si>
  <si>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</si>
  <si>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</si>
  <si>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</si>
  <si>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</si>
  <si>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</si>
  <si>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</si>
  <si>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</si>
  <si>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</si>
  <si>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</si>
  <si>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</si>
  <si>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</si>
  <si>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</si>
  <si>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</si>
  <si>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</si>
  <si>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</si>
  <si>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</si>
  <si>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</si>
  <si>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</si>
  <si>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</si>
  <si>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</si>
  <si>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</si>
  <si>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</si>
  <si>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</si>
  <si>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</si>
  <si>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</si>
  <si>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</si>
  <si>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</si>
  <si>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</si>
  <si>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</si>
  <si>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</si>
  <si>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</si>
  <si>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</si>
  <si>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</si>
  <si>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</si>
  <si>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</si>
  <si>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</si>
  <si>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</si>
  <si>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</si>
  <si>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</si>
  <si>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</si>
  <si>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</si>
  <si>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</si>
  <si>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</si>
  <si>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</si>
  <si>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</si>
  <si>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</si>
  <si>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</si>
  <si>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</si>
  <si>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</si>
  <si>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</si>
  <si>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</si>
  <si>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</si>
  <si>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</si>
  <si>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</si>
  <si>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</si>
  <si>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</si>
  <si>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</si>
  <si>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</si>
  <si>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</si>
  <si>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</si>
  <si>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</si>
  <si>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</si>
  <si>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</si>
  <si>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</si>
  <si>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</si>
  <si>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</si>
  <si>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</si>
  <si>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</si>
  <si>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</si>
  <si>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</si>
  <si>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</si>
  <si>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</si>
  <si>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</si>
  <si>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</si>
  <si>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</si>
  <si>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</si>
  <si>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</si>
  <si>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</si>
  <si>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</si>
  <si>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</si>
  <si>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</si>
  <si>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</si>
  <si>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</si>
  <si>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</si>
  <si>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</si>
  <si>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</si>
  <si>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</si>
  <si>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</si>
  <si>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</si>
  <si>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</si>
  <si>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</si>
  <si>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</si>
  <si>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</si>
  <si>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</si>
  <si>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</si>
  <si>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</si>
  <si>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</si>
  <si>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</si>
  <si>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</si>
  <si>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</si>
  <si>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</si>
  <si>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</si>
  <si>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</si>
  <si>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</si>
  <si>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</si>
  <si>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</si>
  <si>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</si>
  <si>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</si>
  <si>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</si>
  <si>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</si>
  <si>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</si>
  <si>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</si>
  <si>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</si>
  <si>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</si>
  <si>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</si>
  <si>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</si>
  <si>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</si>
  <si>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</si>
  <si>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</si>
  <si>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</si>
  <si>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</si>
  <si>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</si>
  <si>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</si>
  <si>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</si>
  <si>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</si>
  <si>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</si>
  <si>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</si>
  <si>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</si>
  <si>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</si>
  <si>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</si>
  <si>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</si>
  <si>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</si>
  <si>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</si>
  <si>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</si>
  <si>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</si>
  <si>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</si>
  <si>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</si>
  <si>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</si>
  <si>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</si>
  <si>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</si>
  <si>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</si>
  <si>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</si>
  <si>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</si>
  <si>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</si>
  <si>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</si>
  <si>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</si>
  <si>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</si>
  <si>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</si>
  <si>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</si>
  <si>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</si>
  <si>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</si>
  <si>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</si>
  <si>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</si>
  <si>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</si>
  <si>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</si>
  <si>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</si>
  <si>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</si>
  <si>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</si>
  <si>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</si>
  <si>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</si>
  <si>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</si>
  <si>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</si>
  <si>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</si>
  <si>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</si>
  <si>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</si>
  <si>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</si>
  <si>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</si>
  <si>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</si>
  <si>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</si>
  <si>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</si>
  <si>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</si>
  <si>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</si>
  <si>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</si>
  <si>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</si>
  <si>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</si>
  <si>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</si>
  <si>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</si>
  <si>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</si>
  <si>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</si>
  <si>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</si>
  <si>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</si>
  <si>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</si>
  <si>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</si>
  <si>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</si>
  <si>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</si>
  <si>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</si>
  <si>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</si>
  <si>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</si>
  <si>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</si>
  <si>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</si>
  <si>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</si>
  <si>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</si>
  <si>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</si>
  <si>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</si>
  <si>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</si>
  <si>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</si>
  <si>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</si>
  <si>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</si>
  <si>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</si>
  <si>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</si>
  <si>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</si>
  <si>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</si>
  <si>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</si>
  <si>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</si>
  <si>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</si>
  <si>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</si>
  <si>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</si>
  <si>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</si>
  <si>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</si>
  <si>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</si>
  <si>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</si>
  <si>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</si>
  <si>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</si>
  <si>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</si>
  <si>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</si>
  <si>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</si>
  <si>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</si>
  <si>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</si>
  <si>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</si>
  <si>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</si>
  <si>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</si>
  <si>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</si>
  <si>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</si>
  <si>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</si>
  <si>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</si>
  <si>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</si>
  <si>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</si>
  <si>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</si>
  <si>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</si>
  <si>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</si>
  <si>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</si>
  <si>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</si>
  <si>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</si>
  <si>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</si>
  <si>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</si>
  <si>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</si>
  <si>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</si>
  <si>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</si>
  <si>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</si>
  <si>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</si>
  <si>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</si>
  <si>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</si>
  <si>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</si>
  <si>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</si>
  <si>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</si>
  <si>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</si>
  <si>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</si>
  <si>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</si>
  <si>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</si>
  <si>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</si>
  <si>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</si>
  <si>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</si>
  <si>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</si>
  <si>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</si>
  <si>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</si>
  <si>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</si>
  <si>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</si>
  <si>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</si>
  <si>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</si>
  <si>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</si>
  <si>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</si>
  <si>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</si>
  <si>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</si>
  <si>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</si>
  <si>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</si>
  <si>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</si>
  <si>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</si>
  <si>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</si>
  <si>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</si>
  <si>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</si>
  <si>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</si>
  <si>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</si>
  <si>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</si>
  <si>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</si>
  <si>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</si>
  <si>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</si>
  <si>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</si>
  <si>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</si>
  <si>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</si>
  <si>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</si>
  <si>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</si>
  <si>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</si>
  <si>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</si>
  <si>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</si>
  <si>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</si>
  <si>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</si>
  <si>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</si>
  <si>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</si>
  <si>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</si>
  <si>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</si>
  <si>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</si>
  <si>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</si>
  <si>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</si>
  <si>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</si>
  <si>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</si>
  <si>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</si>
  <si>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</si>
  <si>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</si>
  <si>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</si>
  <si>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</si>
  <si>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</si>
  <si>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</si>
  <si>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</si>
  <si>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</si>
  <si>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</si>
  <si>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</si>
  <si>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</si>
  <si>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</si>
  <si>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</si>
  <si>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</si>
  <si>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</si>
  <si>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</si>
  <si>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</si>
  <si>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</si>
  <si>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</si>
  <si>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</si>
  <si>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</si>
  <si>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</si>
  <si>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</si>
  <si>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</si>
  <si>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</si>
  <si>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</si>
  <si>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</si>
  <si>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</si>
  <si>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</si>
  <si>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</si>
  <si>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</si>
  <si>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</si>
  <si>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</si>
  <si>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</si>
  <si>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</si>
  <si>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</si>
  <si>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</si>
  <si>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</si>
  <si>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</si>
  <si>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</si>
  <si>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</si>
  <si>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</si>
  <si>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</si>
  <si>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</si>
  <si>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</si>
  <si>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</si>
  <si>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</si>
  <si>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</si>
  <si>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</si>
  <si>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</si>
  <si>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</si>
  <si>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</si>
  <si>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</si>
  <si>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</si>
  <si>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</si>
  <si>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</si>
  <si>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</si>
  <si>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</si>
  <si>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</si>
  <si>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</si>
  <si>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</si>
  <si>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</si>
  <si>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</si>
  <si>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</si>
  <si>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</si>
  <si>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</si>
  <si>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</si>
  <si>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</si>
  <si>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</si>
  <si>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</si>
  <si>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</si>
  <si>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</si>
  <si>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</si>
  <si>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</si>
  <si>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</si>
  <si>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</si>
  <si>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</si>
  <si>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</si>
  <si>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</si>
  <si>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</si>
  <si>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</si>
  <si>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</si>
  <si>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</si>
  <si>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</si>
  <si>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</si>
  <si>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</si>
  <si>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</si>
  <si>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</si>
  <si>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</si>
  <si>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</si>
  <si>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</si>
  <si>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</si>
  <si>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</si>
  <si>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</si>
  <si>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</si>
  <si>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</si>
  <si>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</si>
  <si>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</si>
  <si>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</si>
  <si>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</si>
  <si>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</si>
  <si>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</si>
  <si>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</si>
  <si>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</si>
  <si>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</si>
  <si>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</si>
  <si>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</si>
  <si>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</si>
  <si>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</si>
  <si>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</si>
  <si>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</si>
  <si>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</si>
  <si>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</si>
  <si>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</si>
  <si>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</si>
  <si>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</si>
  <si>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</si>
  <si>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</si>
  <si>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</si>
  <si>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</si>
  <si>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</si>
  <si>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</si>
  <si>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</si>
  <si>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</si>
  <si>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</si>
  <si>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</si>
  <si>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</si>
  <si>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</si>
  <si>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</si>
  <si>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</si>
  <si>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</si>
  <si>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</si>
  <si>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</si>
  <si>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</si>
  <si>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</si>
  <si>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</si>
  <si>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</si>
  <si>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</si>
  <si>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</si>
  <si>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</si>
  <si>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</si>
  <si>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</si>
  <si>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</si>
  <si>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</si>
  <si>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</si>
  <si>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</si>
  <si>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</si>
  <si>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</si>
  <si>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</si>
  <si>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</si>
  <si>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</si>
  <si>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</si>
  <si>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</si>
  <si>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</si>
  <si>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</si>
  <si>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</si>
  <si>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</si>
  <si>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</si>
  <si>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</si>
  <si>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</si>
  <si>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</si>
  <si>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</si>
  <si>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</si>
  <si>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</si>
  <si>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</si>
  <si>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</si>
  <si>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</si>
  <si>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</si>
  <si>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</si>
  <si>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</si>
  <si>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</si>
  <si>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</si>
  <si>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</si>
  <si>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</si>
  <si>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</si>
  <si>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</si>
  <si>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</si>
  <si>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</si>
  <si>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</si>
  <si>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</si>
  <si>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</si>
  <si>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</si>
  <si>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</si>
  <si>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</si>
  <si>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</si>
  <si>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</si>
  <si>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</si>
  <si>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</si>
  <si>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</si>
  <si>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</si>
  <si>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</si>
  <si>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</si>
  <si>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</si>
  <si>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</si>
  <si>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</si>
  <si>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</si>
  <si>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</si>
  <si>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</si>
  <si>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</si>
  <si>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</si>
  <si>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</si>
  <si>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</si>
  <si>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</si>
  <si>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</si>
  <si>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</si>
  <si>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</si>
  <si>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</si>
  <si>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</si>
  <si>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</si>
  <si>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</si>
  <si>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</si>
  <si>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</si>
  <si>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</si>
  <si>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</si>
  <si>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</si>
  <si>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</si>
  <si>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</si>
  <si>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</si>
  <si>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</si>
  <si>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</si>
  <si>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</si>
  <si>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</si>
  <si>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</si>
  <si>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</si>
  <si>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</si>
  <si>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</si>
  <si>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</si>
  <si>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</si>
  <si>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</si>
  <si>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</si>
  <si>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</si>
  <si>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</si>
  <si>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</si>
  <si>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</si>
  <si>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</si>
  <si>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</si>
  <si>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</si>
  <si>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</si>
  <si>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</si>
  <si>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</si>
  <si>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</si>
  <si>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</si>
  <si>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</si>
  <si>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</si>
  <si>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</si>
  <si>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</si>
  <si>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</si>
  <si>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</si>
  <si>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</si>
  <si>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</si>
  <si>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</si>
  <si>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</si>
  <si>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</si>
  <si>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</si>
  <si>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</si>
  <si>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</si>
  <si>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</si>
  <si>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</si>
  <si>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</si>
  <si>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</si>
  <si>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</si>
  <si>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</si>
  <si>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</si>
  <si>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</si>
  <si>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</si>
  <si>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</si>
  <si>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</si>
  <si>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</si>
  <si>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</si>
  <si>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</si>
  <si>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</si>
  <si>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</si>
  <si>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</si>
  <si>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</si>
  <si>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</si>
  <si>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</si>
  <si>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</si>
  <si>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</si>
  <si>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</si>
  <si>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</si>
  <si>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</si>
  <si>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</si>
  <si>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</si>
  <si>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</si>
  <si>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</si>
  <si>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</si>
  <si>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</si>
  <si>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</si>
  <si>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</si>
  <si>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</si>
  <si>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</si>
  <si>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</si>
  <si>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</si>
  <si>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</si>
  <si>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</si>
  <si>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</si>
  <si>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</si>
  <si>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</si>
  <si>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</si>
  <si>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</si>
  <si>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</si>
  <si>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</si>
  <si>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</si>
  <si>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</si>
  <si>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</si>
  <si>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</si>
  <si>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</si>
  <si>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</si>
  <si>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</si>
  <si>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</si>
  <si>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</si>
  <si>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</si>
  <si>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</si>
  <si>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</si>
  <si>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</si>
  <si>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</si>
  <si>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</si>
  <si>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</si>
  <si>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</si>
  <si>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</si>
  <si>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</si>
  <si>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</si>
  <si>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</si>
  <si>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</si>
  <si>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</si>
  <si>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</si>
  <si>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</si>
  <si>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</si>
  <si>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</si>
  <si>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</si>
  <si>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</si>
  <si>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</si>
  <si>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</si>
  <si>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</si>
  <si>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</si>
  <si>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</si>
  <si>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</si>
  <si>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</si>
  <si>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</si>
  <si>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</si>
  <si>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</si>
  <si>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</si>
  <si>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</si>
  <si>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</si>
  <si>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</si>
  <si>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</si>
  <si>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</si>
  <si>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</si>
  <si>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</si>
  <si>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</si>
  <si>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</si>
  <si>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</si>
  <si>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</si>
  <si>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</si>
  <si>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</si>
  <si>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</si>
  <si>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</si>
  <si>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</si>
  <si>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</si>
  <si>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</si>
  <si>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</si>
  <si>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</si>
  <si>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</si>
  <si>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</si>
  <si>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</si>
  <si>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</si>
  <si>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</si>
  <si>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</si>
  <si>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</si>
  <si>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</si>
  <si>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</si>
  <si>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</si>
  <si>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</si>
  <si>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</si>
  <si>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</si>
  <si>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</si>
  <si>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</si>
  <si>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</si>
  <si>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</si>
  <si>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</si>
  <si>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</si>
  <si>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</si>
  <si>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</si>
  <si>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</si>
  <si>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</si>
  <si>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</si>
  <si>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</si>
  <si>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</si>
  <si>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</si>
  <si>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</si>
  <si>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</si>
  <si>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</si>
  <si>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</si>
  <si>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</si>
  <si>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</si>
  <si>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</si>
  <si>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</si>
  <si>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</si>
  <si>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</si>
  <si>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</si>
  <si>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</si>
  <si>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</si>
  <si>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</si>
  <si>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</si>
  <si>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</si>
  <si>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</si>
  <si>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</si>
  <si>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</si>
  <si>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</si>
  <si>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</si>
  <si>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</si>
  <si>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</si>
  <si>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</si>
  <si>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</si>
  <si>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</si>
  <si>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</si>
  <si>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</si>
  <si>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</si>
  <si>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</si>
  <si>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</si>
  <si>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</si>
  <si>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</si>
  <si>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</si>
  <si>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</si>
  <si>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</si>
  <si>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</si>
  <si>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</si>
  <si>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</si>
  <si>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</si>
  <si>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</si>
  <si>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</si>
  <si>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</si>
  <si>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</si>
  <si>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</si>
  <si>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</si>
  <si>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</si>
  <si>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</si>
  <si>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</si>
  <si>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</si>
  <si>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</si>
  <si>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</si>
  <si>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</si>
  <si>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</si>
  <si>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</si>
  <si>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</si>
  <si>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</si>
  <si>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</si>
  <si>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</si>
  <si>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</si>
  <si>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</si>
  <si>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</si>
  <si>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</si>
  <si>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</si>
  <si>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</si>
  <si>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</si>
  <si>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</si>
  <si>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</si>
  <si>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</si>
  <si>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</si>
  <si>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</si>
  <si>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</si>
  <si>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</si>
  <si>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</si>
  <si>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</si>
  <si>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</si>
  <si>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</si>
  <si>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</si>
  <si>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</si>
  <si>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</si>
  <si>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</si>
  <si>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</si>
  <si>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</si>
  <si>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</si>
  <si>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</si>
  <si>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</si>
  <si>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</si>
  <si>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</si>
  <si>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</si>
  <si>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</si>
  <si>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</si>
  <si>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</si>
  <si>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</si>
  <si>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</si>
  <si>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</si>
  <si>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</si>
  <si>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</si>
  <si>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</si>
  <si>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</si>
  <si>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</si>
  <si>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</si>
  <si>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</si>
  <si>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</si>
  <si>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</si>
  <si>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</si>
  <si>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</si>
  <si>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</si>
  <si>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</si>
  <si>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</si>
  <si>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</si>
  <si>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</si>
  <si>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</si>
  <si>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</si>
  <si>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</si>
  <si>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</si>
  <si>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</si>
  <si>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</si>
  <si>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</si>
  <si>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</si>
  <si>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</si>
  <si>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</si>
  <si>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</si>
  <si>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</si>
  <si>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</si>
  <si>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</si>
  <si>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</si>
  <si>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</si>
  <si>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</si>
  <si>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</si>
  <si>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</si>
  <si>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</si>
  <si>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</si>
  <si>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</si>
  <si>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</si>
  <si>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</si>
  <si>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</si>
  <si>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</si>
  <si>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</si>
  <si>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</si>
  <si>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</si>
  <si>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</si>
  <si>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</si>
  <si>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</si>
  <si>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</si>
  <si>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</si>
  <si>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</si>
  <si>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</si>
  <si>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</si>
  <si>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</si>
  <si>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</si>
  <si>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</si>
  <si>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</si>
  <si>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</si>
  <si>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</si>
  <si>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</si>
  <si>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</si>
  <si>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</si>
  <si>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</si>
  <si>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</si>
  <si>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</si>
  <si>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</si>
  <si>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</si>
  <si>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</si>
  <si>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</si>
  <si>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</si>
  <si>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</si>
  <si>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</si>
  <si>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</si>
  <si>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</si>
  <si>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</si>
  <si>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</si>
  <si>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</si>
  <si>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</si>
  <si>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</si>
  <si>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</si>
  <si>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</si>
  <si>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</si>
  <si>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</si>
  <si>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</si>
  <si>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</si>
  <si>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</si>
  <si>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</si>
  <si>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</si>
  <si>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</si>
  <si>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</si>
  <si>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</si>
  <si>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</si>
  <si>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</si>
  <si>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</si>
  <si>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</si>
  <si>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</si>
  <si>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</si>
  <si>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</si>
  <si>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</si>
  <si>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</si>
  <si>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</si>
  <si>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</si>
  <si>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</si>
  <si>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</si>
  <si>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</si>
  <si>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</si>
  <si>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</si>
  <si>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</si>
  <si>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</si>
  <si>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</si>
  <si>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</si>
  <si>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</si>
  <si>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</si>
  <si>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</si>
  <si>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</si>
  <si>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</si>
  <si>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</si>
  <si>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</si>
  <si>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</si>
  <si>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</si>
  <si>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</si>
  <si>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</si>
  <si>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</si>
  <si>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</si>
  <si>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</si>
  <si>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</si>
  <si>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</si>
  <si>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</si>
  <si>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</si>
  <si>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</si>
  <si>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</si>
  <si>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</si>
  <si>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</si>
  <si>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</si>
  <si>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</si>
  <si>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</si>
  <si>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</si>
  <si>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</si>
  <si>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</si>
  <si>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</si>
  <si>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</si>
  <si>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</si>
  <si>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</si>
  <si>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</si>
  <si>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</si>
  <si>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</si>
  <si>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</si>
  <si>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</si>
  <si>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</si>
  <si>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</si>
  <si>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</si>
  <si>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</si>
  <si>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</si>
  <si>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</si>
  <si>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</si>
  <si>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</si>
  <si>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</si>
  <si>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</si>
  <si>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</si>
  <si>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</si>
  <si>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</si>
  <si>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</si>
  <si>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</si>
  <si>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</si>
  <si>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</si>
  <si>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</si>
  <si>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</si>
  <si>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</si>
  <si>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</si>
  <si>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</si>
  <si>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</si>
  <si>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</si>
  <si>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</si>
  <si>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</si>
  <si>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</si>
  <si>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</si>
  <si>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</si>
  <si>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</si>
  <si>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</si>
  <si>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</si>
  <si>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</si>
  <si>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</si>
  <si>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</si>
  <si>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</si>
  <si>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</si>
  <si>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</si>
  <si>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</si>
  <si>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</si>
  <si>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</si>
  <si>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</si>
  <si>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</si>
  <si>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</si>
  <si>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</si>
  <si>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</si>
  <si>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</si>
  <si>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</si>
  <si>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</si>
  <si>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</si>
  <si>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</si>
  <si>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</si>
  <si>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</si>
  <si>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</si>
  <si>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</si>
  <si>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</si>
  <si>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</si>
  <si>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</si>
  <si>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</si>
  <si>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</si>
  <si>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</si>
  <si>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</si>
  <si>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</si>
  <si>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</si>
  <si>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</si>
  <si>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</si>
  <si>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</si>
  <si>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</si>
  <si>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</si>
  <si>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</si>
  <si>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</si>
  <si>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</si>
  <si>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</si>
  <si>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</si>
  <si>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</si>
  <si>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</si>
  <si>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</si>
  <si>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</si>
  <si>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</si>
  <si>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</si>
  <si>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</si>
  <si>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</si>
  <si>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</si>
  <si>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</si>
  <si>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</si>
  <si>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</si>
  <si>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</si>
  <si>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</si>
  <si>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</si>
  <si>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</si>
  <si>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</si>
  <si>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</si>
  <si>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</si>
  <si>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</si>
  <si>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</si>
  <si>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</si>
  <si>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</si>
  <si>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</si>
  <si>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</si>
  <si>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</si>
  <si>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</si>
  <si>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</si>
  <si>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</si>
  <si>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</si>
  <si>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</si>
  <si>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</si>
  <si>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</si>
  <si>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</si>
  <si>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</si>
  <si>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</si>
  <si>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</si>
  <si>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</si>
  <si>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</si>
  <si>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</si>
  <si>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</si>
  <si>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</si>
  <si>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</si>
  <si>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</si>
  <si>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</si>
  <si>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</si>
  <si>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</si>
  <si>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</si>
  <si>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</si>
  <si>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</si>
  <si>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</si>
  <si>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</si>
  <si>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</si>
  <si>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</si>
  <si>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</si>
  <si>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</si>
  <si>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</si>
  <si>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</si>
  <si>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</si>
  <si>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</si>
  <si>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</si>
  <si>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</si>
  <si>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</si>
  <si>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</si>
  <si>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</si>
  <si>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</si>
  <si>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</si>
  <si>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</si>
  <si>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</si>
  <si>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</si>
  <si>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</si>
  <si>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</si>
  <si>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</si>
  <si>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</si>
  <si>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</si>
  <si>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</si>
  <si>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</si>
  <si>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</si>
  <si>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</si>
  <si>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</si>
  <si>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</si>
  <si>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</si>
  <si>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</si>
  <si>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</si>
  <si>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</si>
  <si>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</si>
  <si>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</si>
  <si>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</si>
  <si>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</si>
  <si>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</si>
  <si>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</si>
  <si>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</si>
  <si>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</si>
  <si>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</si>
  <si>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</si>
  <si>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</si>
  <si>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</si>
  <si>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</si>
  <si>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</si>
  <si>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</si>
  <si>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</si>
  <si>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</si>
  <si>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</si>
  <si>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</si>
  <si>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</si>
  <si>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</si>
  <si>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</si>
  <si>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</si>
  <si>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</si>
  <si>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</si>
  <si>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</si>
  <si>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</si>
  <si>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</si>
  <si>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</si>
  <si>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</si>
  <si>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</si>
  <si>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</si>
  <si>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</si>
  <si>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</si>
  <si>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</si>
  <si>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</si>
  <si>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</si>
  <si>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</si>
  <si>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</si>
  <si>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</si>
  <si>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</si>
  <si>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</si>
  <si>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</si>
  <si>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</si>
  <si>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</si>
  <si>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</si>
  <si>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</si>
  <si>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</si>
  <si>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</si>
  <si>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</si>
  <si>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</si>
  <si>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</si>
  <si>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</si>
  <si>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</si>
  <si>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</si>
  <si>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</si>
  <si>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</si>
  <si>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</si>
  <si>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</si>
  <si>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</si>
  <si>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</si>
  <si>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</si>
  <si>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</si>
  <si>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</si>
  <si>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</si>
  <si>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</si>
  <si>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</si>
  <si>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</si>
  <si>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</si>
  <si>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</si>
  <si>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</si>
  <si>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</si>
  <si>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</si>
  <si>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</si>
  <si>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</si>
  <si>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</si>
  <si>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</si>
  <si>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</si>
  <si>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</si>
  <si>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</si>
  <si>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</si>
  <si>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</si>
  <si>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</si>
  <si>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</si>
  <si>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</si>
  <si>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</si>
  <si>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</si>
  <si>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</si>
  <si>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</si>
  <si>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</si>
  <si>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</si>
  <si>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</si>
  <si>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</si>
  <si>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</si>
  <si>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</si>
  <si>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</si>
  <si>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</si>
  <si>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</si>
  <si>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</si>
  <si>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</si>
  <si>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</si>
  <si>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</si>
  <si>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</si>
  <si>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</si>
  <si>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</si>
  <si>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</si>
  <si>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</si>
  <si>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</si>
  <si>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</si>
  <si>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</si>
  <si>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</si>
  <si>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</si>
  <si>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</si>
  <si>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</si>
  <si>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</si>
  <si>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</si>
  <si>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</si>
  <si>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</si>
  <si>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</si>
  <si>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</si>
  <si>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</si>
  <si>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</si>
  <si>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</si>
  <si>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</si>
  <si>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</si>
  <si>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</si>
  <si>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</si>
  <si>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</si>
  <si>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</si>
  <si>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</si>
  <si>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</si>
  <si>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</si>
  <si>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</si>
  <si>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</si>
  <si>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</si>
  <si>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</si>
  <si>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</si>
  <si>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</si>
  <si>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</si>
  <si>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</si>
  <si>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</si>
  <si>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</si>
  <si>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</si>
  <si>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</si>
  <si>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</si>
  <si>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</si>
  <si>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</si>
  <si>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</si>
  <si>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</si>
  <si>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</si>
  <si>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</si>
  <si>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</si>
  <si>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</si>
  <si>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</si>
  <si>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</si>
  <si>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</si>
  <si>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</si>
  <si>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</si>
  <si>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</si>
  <si>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</si>
  <si>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</si>
  <si>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</si>
  <si>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</si>
  <si>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</si>
  <si>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</si>
  <si>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</si>
  <si>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</si>
  <si>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</si>
  <si>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</si>
  <si>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</si>
  <si>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</si>
  <si>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</si>
  <si>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</si>
  <si>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</si>
  <si>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</si>
  <si>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</si>
  <si>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</si>
  <si>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</si>
  <si>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</si>
  <si>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</si>
  <si>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</si>
  <si>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</si>
  <si>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</si>
  <si>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</si>
  <si>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</si>
  <si>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</si>
  <si>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</si>
  <si>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</si>
  <si>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</si>
  <si>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</si>
  <si>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</si>
  <si>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</si>
  <si>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</si>
  <si>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</si>
  <si>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</si>
  <si>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</si>
  <si>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</si>
  <si>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</si>
  <si>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</si>
  <si>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</si>
  <si>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</si>
  <si>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</si>
  <si>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</si>
  <si>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</si>
  <si>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</si>
  <si>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</si>
  <si>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</si>
  <si>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</si>
  <si>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</si>
  <si>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</si>
  <si>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</si>
  <si>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</si>
  <si>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</si>
  <si>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</si>
  <si>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</si>
  <si>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</si>
  <si>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</si>
  <si>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</si>
  <si>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</si>
  <si>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</si>
  <si>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</si>
  <si>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</si>
  <si>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</si>
  <si>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</si>
  <si>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</si>
  <si>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</si>
  <si>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</si>
  <si>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</si>
  <si>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</si>
  <si>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</si>
  <si>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</si>
  <si>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</si>
  <si>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</si>
  <si>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</si>
  <si>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</si>
  <si>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</si>
  <si>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</si>
  <si>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</si>
  <si>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</si>
  <si>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</si>
  <si>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</si>
  <si>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</si>
  <si>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</si>
  <si>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</si>
  <si>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</si>
  <si>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</si>
  <si>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</si>
  <si>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</si>
  <si>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</si>
  <si>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</si>
  <si>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</si>
  <si>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</si>
  <si>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</si>
  <si>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</si>
  <si>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</si>
  <si>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</si>
  <si>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</si>
  <si>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</si>
  <si>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</si>
  <si>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</si>
  <si>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</si>
  <si>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</si>
  <si>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</si>
  <si>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</si>
  <si>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</si>
  <si>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</si>
  <si>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</si>
  <si>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</si>
  <si>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</si>
  <si>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</si>
  <si>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</si>
  <si>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</si>
  <si>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</si>
  <si>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</si>
  <si>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</si>
  <si>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</si>
  <si>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</si>
  <si>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</si>
  <si>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</si>
  <si>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</si>
  <si>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</si>
  <si>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</si>
  <si>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</si>
  <si>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</si>
  <si>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</si>
  <si>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</si>
  <si>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</si>
  <si>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</si>
  <si>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</si>
  <si>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</si>
  <si>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</si>
  <si>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</si>
  <si>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</si>
  <si>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</si>
  <si>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</si>
  <si>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</si>
  <si>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</si>
  <si>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</si>
  <si>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</si>
  <si>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</si>
  <si>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</si>
  <si>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</si>
  <si>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</si>
  <si>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</si>
  <si>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</si>
  <si>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</si>
  <si>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</si>
  <si>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</si>
  <si>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</si>
  <si>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</si>
  <si>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</si>
  <si>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</si>
  <si>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</si>
  <si>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</si>
  <si>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</si>
  <si>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</si>
  <si>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</si>
  <si>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</si>
  <si>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</si>
  <si>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</si>
  <si>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</si>
  <si>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</si>
  <si>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</si>
  <si>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</si>
  <si>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</si>
  <si>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</si>
  <si>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</si>
  <si>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</si>
  <si>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</si>
  <si>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</si>
  <si>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</si>
  <si>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</si>
  <si>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</si>
  <si>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</si>
  <si>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</si>
  <si>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</si>
  <si>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</si>
  <si>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</si>
  <si>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</si>
  <si>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</si>
  <si>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</si>
  <si>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</si>
  <si>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</si>
  <si>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</si>
  <si>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</si>
  <si>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</si>
  <si>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</si>
  <si>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</si>
  <si>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</si>
  <si>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</si>
  <si>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</si>
  <si>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</si>
  <si>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</si>
  <si>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</si>
  <si>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</si>
  <si>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</si>
  <si>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</si>
  <si>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</si>
  <si>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</si>
  <si>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</si>
  <si>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</si>
  <si>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</si>
  <si>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</si>
  <si>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</si>
  <si>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</si>
  <si>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</si>
  <si>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</si>
  <si>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</si>
  <si>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</si>
  <si>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</si>
  <si>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</si>
  <si>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</si>
  <si>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</si>
  <si>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</si>
  <si>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</si>
  <si>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</si>
  <si>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</si>
  <si>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</si>
  <si>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</si>
  <si>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</si>
  <si>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</si>
  <si>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</si>
  <si>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</si>
  <si>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</si>
  <si>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</si>
  <si>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</si>
  <si>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</si>
  <si>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</si>
  <si>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</si>
  <si>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</si>
  <si>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</si>
  <si>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</si>
  <si>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</si>
  <si>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</si>
  <si>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</si>
  <si>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</si>
  <si>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</si>
  <si>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</si>
  <si>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</si>
  <si>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</si>
  <si>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</si>
  <si>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</si>
  <si>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</si>
  <si>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</si>
  <si>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</si>
  <si>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</si>
  <si>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</si>
  <si>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</si>
  <si>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</si>
  <si>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</si>
  <si>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</si>
  <si>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</si>
  <si>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</si>
  <si>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</si>
  <si>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</si>
  <si>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</si>
  <si>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</si>
  <si>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</si>
  <si>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</si>
  <si>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</si>
  <si>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</si>
  <si>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</si>
  <si>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</si>
  <si>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</si>
  <si>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</si>
  <si>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</si>
  <si>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</si>
  <si>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</si>
  <si>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</si>
  <si>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</si>
  <si>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</si>
  <si>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</si>
  <si>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</si>
  <si>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</si>
  <si>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</si>
  <si>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</si>
  <si>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</si>
  <si>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</si>
  <si>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</si>
  <si>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</si>
  <si>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</si>
  <si>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</si>
  <si>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</si>
  <si>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</si>
  <si>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</si>
  <si>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</si>
  <si>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</si>
  <si>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</si>
  <si>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</si>
  <si>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</si>
  <si>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</si>
  <si>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</si>
  <si>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</si>
  <si>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</si>
  <si>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</si>
  <si>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</si>
  <si>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</si>
  <si>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</si>
  <si>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</si>
  <si>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</si>
  <si>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</si>
  <si>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</si>
  <si>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</si>
  <si>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</si>
  <si>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</si>
  <si>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</si>
  <si>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</si>
  <si>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</si>
  <si>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</si>
  <si>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</si>
  <si>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</si>
  <si>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</si>
  <si>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</si>
  <si>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</si>
  <si>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</si>
  <si>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</si>
  <si>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</si>
  <si>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</si>
  <si>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</si>
  <si>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</si>
  <si>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</si>
  <si>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</si>
  <si>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</si>
  <si>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</si>
  <si>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</si>
  <si>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</si>
  <si>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</si>
  <si>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</si>
  <si>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</si>
  <si>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</si>
  <si>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</si>
  <si>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</si>
  <si>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</si>
  <si>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</si>
  <si>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</si>
  <si>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</si>
  <si>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</si>
  <si>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</si>
  <si>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</si>
  <si>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</si>
  <si>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</si>
  <si>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</si>
  <si>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</si>
  <si>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</si>
  <si>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</si>
  <si>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</si>
  <si>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</si>
  <si>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</si>
  <si>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</si>
  <si>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</si>
  <si>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</si>
  <si>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</si>
  <si>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</si>
  <si>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</si>
  <si>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</si>
  <si>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</si>
  <si>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</si>
  <si>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</si>
  <si>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</si>
  <si>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</si>
  <si>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</si>
  <si>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</si>
  <si>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</si>
  <si>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</si>
  <si>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</si>
  <si>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</si>
  <si>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</si>
  <si>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</si>
  <si>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</si>
  <si>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</si>
  <si>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</si>
  <si>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</si>
  <si>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</si>
  <si>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</si>
  <si>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</si>
  <si>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</si>
  <si>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</si>
  <si>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</si>
  <si>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</si>
  <si>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</si>
  <si>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</si>
  <si>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</si>
  <si>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</si>
  <si>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</si>
  <si>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</si>
  <si>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</si>
  <si>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</si>
  <si>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</si>
  <si>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</si>
  <si>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</si>
  <si>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</si>
  <si>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</si>
  <si>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</si>
  <si>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</si>
  <si>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</si>
  <si>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</si>
  <si>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</si>
  <si>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</si>
  <si>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</si>
  <si>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</si>
  <si>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</si>
  <si>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</si>
  <si>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</si>
  <si>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</si>
  <si>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</si>
  <si>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</si>
  <si>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</si>
  <si>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</si>
  <si>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</si>
  <si>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</si>
  <si>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</si>
  <si>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</si>
  <si>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</si>
  <si>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</si>
  <si>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</si>
  <si>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</si>
  <si>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</si>
  <si>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</si>
  <si>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</si>
  <si>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</si>
  <si>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</si>
  <si>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</si>
  <si>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</si>
  <si>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</si>
  <si>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</si>
  <si>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</si>
  <si>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</si>
  <si>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</si>
  <si>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</si>
  <si>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</si>
  <si>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</si>
  <si>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</si>
  <si>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</si>
  <si>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</si>
  <si>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</si>
  <si>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</si>
  <si>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</si>
  <si>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</si>
  <si>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</si>
  <si>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</si>
  <si>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</si>
  <si>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</si>
  <si>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</si>
  <si>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</si>
  <si>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</si>
  <si>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</si>
  <si>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</si>
  <si>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</si>
  <si>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</si>
  <si>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</si>
  <si>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</si>
  <si>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</si>
  <si>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</si>
  <si>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</si>
  <si>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</si>
  <si>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</si>
  <si>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</si>
  <si>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</si>
  <si>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</si>
  <si>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</si>
  <si>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</si>
  <si>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</si>
  <si>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</si>
  <si>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</si>
  <si>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</si>
  <si>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</si>
  <si>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</si>
  <si>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</si>
  <si>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</si>
  <si>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</si>
  <si>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</si>
  <si>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</si>
  <si>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</si>
  <si>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</si>
  <si>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</si>
  <si>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</si>
  <si>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</si>
  <si>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</si>
  <si>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</si>
  <si>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</si>
  <si>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</si>
  <si>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</si>
  <si>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</si>
  <si>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</si>
  <si>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</si>
  <si>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</si>
  <si>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</si>
  <si>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</si>
  <si>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</si>
  <si>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</si>
  <si>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</si>
  <si>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</si>
  <si>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</si>
  <si>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</si>
  <si>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</si>
  <si>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</si>
  <si>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</si>
  <si>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</si>
  <si>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</si>
  <si>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</si>
  <si>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</si>
  <si>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</si>
  <si>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</si>
  <si>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</si>
  <si>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</si>
  <si>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</si>
  <si>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</si>
  <si>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</si>
  <si>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</si>
  <si>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</si>
  <si>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</si>
  <si>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</si>
  <si>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</si>
  <si>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</si>
  <si>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</si>
  <si>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</si>
  <si>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</si>
  <si>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</si>
  <si>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</si>
  <si>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</si>
  <si>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</si>
  <si>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</si>
  <si>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</si>
  <si>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</si>
  <si>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</si>
  <si>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</si>
  <si>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</si>
  <si>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</si>
  <si>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</si>
  <si>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</si>
  <si>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</si>
  <si>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</si>
  <si>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</si>
  <si>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</si>
  <si>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</si>
  <si>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</si>
  <si>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</si>
  <si>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</si>
  <si>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</si>
  <si>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</si>
  <si>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</si>
  <si>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</si>
  <si>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</si>
  <si>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</si>
  <si>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</si>
  <si>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</si>
  <si>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</si>
  <si>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</si>
  <si>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</si>
  <si>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</si>
  <si>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</si>
  <si>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</si>
  <si>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</si>
  <si>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</si>
  <si>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</si>
  <si>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</si>
  <si>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</si>
  <si>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</si>
  <si>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</si>
  <si>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</si>
  <si>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</si>
  <si>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</si>
  <si>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</si>
  <si>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</si>
  <si>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</si>
  <si>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</si>
  <si>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</si>
  <si>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</si>
  <si>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</si>
  <si>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</si>
  <si>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</si>
  <si>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</si>
  <si>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</si>
  <si>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</si>
  <si>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</si>
  <si>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</si>
  <si>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</si>
  <si>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</si>
  <si>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</si>
  <si>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</si>
  <si>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</si>
  <si>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</si>
  <si>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</si>
  <si>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</si>
  <si>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</si>
  <si>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</si>
  <si>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</si>
  <si>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</si>
  <si>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</si>
  <si>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</si>
  <si>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</si>
  <si>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</si>
  <si>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</si>
  <si>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</si>
  <si>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</si>
  <si>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</si>
  <si>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</si>
  <si>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</si>
  <si>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</si>
  <si>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</si>
  <si>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</si>
  <si>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</si>
  <si>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</si>
  <si>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</si>
  <si>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</si>
  <si>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</si>
  <si>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</si>
  <si>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</si>
  <si>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</si>
  <si>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</si>
  <si>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</si>
  <si>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</si>
  <si>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</si>
  <si>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</si>
  <si>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</si>
  <si>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</si>
  <si>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</si>
  <si>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</si>
  <si>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</si>
  <si>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</si>
  <si>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</si>
  <si>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</si>
  <si>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</si>
  <si>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</si>
  <si>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</si>
  <si>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</si>
  <si>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</si>
  <si>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</si>
  <si>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</si>
  <si>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</si>
  <si>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</si>
  <si>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</si>
  <si>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</si>
  <si>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</si>
  <si>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</si>
  <si>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</si>
  <si>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</si>
  <si>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</si>
  <si>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</si>
  <si>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</si>
  <si>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</si>
  <si>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</si>
  <si>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</si>
  <si>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</si>
  <si>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</si>
  <si>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</si>
  <si>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</si>
  <si>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</si>
  <si>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</si>
  <si>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</si>
  <si>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</si>
  <si>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</si>
  <si>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</si>
  <si>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</si>
  <si>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</si>
  <si>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</si>
  <si>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</si>
  <si>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</si>
  <si>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</si>
  <si>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</si>
  <si>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</si>
  <si>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</si>
  <si>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</si>
  <si>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</si>
  <si>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</si>
  <si>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</si>
  <si>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</si>
  <si>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</si>
  <si>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</si>
  <si>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</si>
  <si>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</si>
  <si>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</si>
  <si>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</si>
  <si>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</si>
  <si>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</si>
  <si>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</si>
  <si>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</si>
  <si>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</si>
  <si>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</si>
  <si>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</si>
  <si>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</si>
  <si>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</si>
  <si>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</si>
  <si>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</si>
  <si>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</si>
  <si>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</si>
  <si>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</si>
  <si>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</si>
  <si>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</si>
  <si>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</si>
  <si>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</si>
  <si>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</si>
  <si>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</si>
  <si>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</si>
  <si>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</si>
  <si>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</si>
  <si>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</si>
  <si>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</si>
  <si>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</si>
  <si>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</si>
  <si>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</si>
  <si>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</si>
  <si>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</si>
  <si>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</si>
  <si>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</si>
  <si>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</si>
  <si>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</si>
  <si>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</si>
  <si>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</si>
  <si>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</si>
  <si>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</si>
  <si>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</si>
  <si>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</si>
  <si>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</si>
  <si>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</si>
  <si>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</si>
  <si>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</si>
  <si>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</si>
  <si>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</si>
  <si>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</si>
  <si>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</si>
  <si>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</si>
  <si>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</si>
  <si>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</si>
  <si>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</si>
  <si>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</si>
  <si>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</si>
  <si>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</si>
  <si>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</si>
  <si>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</si>
  <si>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</si>
  <si>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</si>
  <si>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</si>
  <si>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</si>
  <si>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</si>
  <si>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</si>
  <si>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</si>
  <si>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</si>
  <si>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</si>
  <si>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</si>
  <si>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</si>
  <si>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</si>
  <si>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</si>
  <si>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</si>
  <si>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</si>
  <si>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</si>
  <si>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</si>
  <si>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</si>
  <si>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</si>
  <si>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</si>
  <si>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</si>
  <si>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</si>
  <si>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</si>
  <si>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</si>
  <si>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</si>
  <si>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</si>
  <si>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</si>
  <si>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</si>
  <si>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</si>
  <si>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</si>
  <si>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</si>
  <si>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</si>
  <si>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</si>
  <si>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</si>
  <si>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</si>
  <si>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</si>
  <si>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</si>
  <si>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</si>
  <si>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</si>
  <si>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</si>
  <si>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</si>
  <si>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</si>
  <si>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</si>
  <si>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</si>
  <si>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</si>
  <si>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</si>
  <si>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</si>
  <si>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</si>
  <si>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</si>
  <si>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</si>
  <si>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</si>
  <si>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</si>
  <si>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</si>
  <si>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</si>
  <si>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</si>
  <si>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</si>
  <si>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</si>
  <si>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</si>
  <si>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</si>
  <si>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</si>
  <si>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</si>
  <si>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</si>
  <si>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</si>
  <si>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</si>
  <si>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</si>
  <si>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</si>
  <si>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</si>
  <si>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</si>
  <si>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</si>
  <si>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</si>
  <si>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</si>
  <si>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</si>
  <si>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</si>
  <si>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</si>
  <si>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</si>
  <si>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</si>
  <si>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</si>
  <si>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</si>
  <si>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</si>
  <si>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</si>
  <si>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</si>
  <si>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</si>
  <si>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</si>
  <si>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</si>
  <si>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</si>
  <si>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</si>
  <si>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</si>
  <si>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</si>
  <si>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</si>
  <si>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</si>
  <si>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</si>
  <si>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</si>
  <si>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</si>
  <si>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</si>
  <si>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</si>
  <si>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</si>
  <si>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</si>
  <si>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</si>
  <si>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</si>
  <si>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</si>
  <si>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</si>
  <si>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</si>
  <si>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</si>
  <si>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</si>
  <si>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</si>
  <si>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</si>
  <si>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</si>
  <si>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</si>
  <si>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</si>
  <si>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</si>
  <si>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</si>
  <si>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</si>
  <si>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</si>
  <si>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</si>
  <si>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</si>
  <si>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</si>
  <si>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</si>
  <si>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</si>
  <si>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</si>
  <si>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</si>
  <si>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</si>
  <si>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</si>
  <si>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</si>
  <si>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</si>
  <si>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</si>
  <si>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</si>
  <si>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</si>
  <si>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</si>
  <si>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</si>
  <si>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</si>
  <si>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</si>
  <si>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</si>
  <si>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</si>
  <si>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</si>
  <si>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</si>
  <si>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</si>
  <si>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</si>
  <si>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</si>
  <si>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</si>
  <si>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</si>
  <si>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</si>
  <si>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</si>
  <si>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</si>
  <si>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</si>
  <si>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</si>
  <si>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</si>
  <si>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</si>
  <si>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</si>
  <si>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</si>
  <si>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</si>
  <si>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</si>
  <si>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</si>
  <si>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</si>
  <si>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</si>
  <si>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</si>
  <si>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</si>
  <si>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</si>
  <si>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</si>
  <si>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</si>
  <si>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</si>
  <si>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</si>
  <si>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</si>
  <si>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</si>
  <si>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</si>
  <si>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</si>
  <si>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</si>
  <si>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</si>
  <si>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</si>
  <si>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</si>
  <si>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</si>
  <si>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</si>
  <si>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</si>
  <si>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</si>
  <si>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</si>
  <si>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</si>
  <si>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</si>
  <si>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</si>
  <si>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</si>
  <si>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</si>
  <si>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</si>
  <si>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</si>
  <si>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</si>
  <si>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</si>
  <si>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</si>
  <si>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</si>
  <si>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</si>
  <si>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</si>
  <si>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</si>
  <si>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</si>
  <si>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</si>
  <si>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</si>
  <si>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</si>
  <si>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</si>
  <si>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</si>
  <si>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</si>
  <si>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</si>
  <si>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</si>
  <si>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</si>
  <si>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</si>
  <si>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</si>
  <si>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</si>
  <si>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</si>
  <si>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</si>
  <si>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</si>
  <si>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</si>
  <si>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</si>
  <si>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</si>
  <si>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</si>
  <si>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</si>
  <si>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</si>
  <si>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</si>
  <si>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</si>
  <si>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</si>
  <si>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</si>
  <si>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</si>
  <si>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</si>
  <si>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</si>
  <si>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</si>
  <si>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</si>
  <si>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</si>
  <si>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</si>
  <si>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</si>
  <si>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</si>
  <si>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</si>
  <si>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</si>
  <si>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</si>
  <si>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</si>
  <si>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</si>
  <si>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</si>
  <si>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</si>
  <si>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</si>
  <si>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</si>
  <si>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</si>
  <si>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</si>
  <si>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</si>
  <si>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</si>
  <si>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</si>
  <si>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</si>
  <si>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</si>
  <si>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</si>
  <si>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</si>
  <si>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</si>
  <si>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</si>
  <si>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</si>
  <si>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</si>
  <si>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</si>
  <si>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</si>
  <si>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</si>
  <si>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</si>
  <si>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</si>
  <si>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</si>
  <si>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</si>
  <si>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</si>
  <si>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</si>
  <si>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</si>
  <si>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</si>
  <si>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</si>
  <si>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</si>
  <si>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</si>
  <si>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</si>
  <si>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</si>
  <si>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</si>
  <si>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</si>
  <si>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</si>
  <si>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</si>
  <si>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</si>
  <si>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</si>
  <si>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</si>
  <si>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</si>
  <si>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</si>
  <si>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</si>
  <si>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</si>
  <si>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</si>
  <si>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</si>
  <si>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</si>
  <si>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</si>
  <si>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</si>
  <si>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</si>
  <si>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</si>
  <si>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</si>
  <si>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</si>
  <si>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</si>
  <si>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</si>
  <si>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</si>
  <si>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</si>
  <si>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</si>
  <si>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</si>
  <si>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</si>
  <si>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</si>
  <si>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</si>
  <si>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</si>
  <si>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</si>
  <si>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</si>
  <si>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</si>
  <si>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</si>
  <si>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</si>
  <si>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</si>
  <si>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</si>
  <si>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</si>
  <si>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</si>
  <si>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</si>
  <si>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</si>
  <si>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</si>
  <si>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</si>
  <si>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</si>
  <si>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</si>
  <si>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</si>
  <si>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</si>
  <si>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</si>
  <si>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</si>
  <si>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</si>
  <si>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</si>
  <si>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</si>
  <si>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</si>
  <si>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</si>
  <si>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</si>
  <si>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</si>
  <si>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</si>
  <si>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</si>
  <si>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</si>
  <si>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</si>
  <si>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</si>
  <si>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</si>
  <si>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</si>
  <si>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</si>
  <si>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</si>
  <si>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</si>
  <si>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</si>
  <si>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</si>
  <si>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</si>
  <si>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</si>
  <si>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</si>
  <si>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</si>
  <si>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</si>
  <si>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</si>
  <si>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</si>
  <si>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</si>
  <si>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</si>
  <si>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</si>
  <si>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</si>
  <si>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</si>
  <si>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</si>
  <si>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</si>
  <si>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</si>
  <si>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</si>
  <si>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</si>
  <si>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</si>
  <si>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</si>
  <si>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</si>
  <si>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</si>
  <si>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</si>
  <si>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</si>
  <si>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</si>
  <si>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</si>
  <si>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</si>
  <si>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</si>
  <si>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</si>
  <si>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</si>
  <si>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</si>
  <si>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</si>
  <si>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</si>
  <si>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</si>
  <si>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</si>
  <si>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</si>
  <si>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</si>
  <si>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</si>
  <si>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</si>
  <si>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</si>
  <si>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</si>
  <si>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</si>
  <si>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</si>
  <si>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</si>
  <si>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</si>
  <si>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</si>
  <si>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</si>
  <si>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</si>
  <si>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</si>
  <si>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</si>
  <si>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</si>
  <si>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</si>
  <si>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</si>
  <si>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</si>
  <si>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</si>
  <si>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</si>
  <si>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</si>
  <si>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</si>
  <si>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</si>
  <si>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</si>
  <si>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</si>
  <si>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</si>
  <si>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</si>
  <si>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</si>
  <si>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</si>
  <si>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</si>
  <si>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</si>
  <si>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</si>
  <si>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</si>
  <si>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</si>
  <si>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</si>
  <si>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</si>
  <si>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</si>
  <si>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</si>
  <si>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</si>
  <si>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</si>
  <si>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</si>
  <si>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</si>
  <si>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</si>
  <si>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</si>
  <si>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</si>
  <si>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</si>
  <si>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</si>
  <si>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</si>
  <si>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</si>
  <si>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</si>
  <si>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</si>
  <si>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</si>
  <si>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</si>
  <si>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</si>
  <si>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</si>
  <si>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</si>
  <si>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</si>
  <si>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</si>
  <si>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</si>
  <si>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</si>
  <si>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</si>
  <si>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</si>
  <si>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</si>
  <si>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</si>
  <si>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</si>
  <si>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</si>
  <si>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</si>
  <si>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</si>
  <si>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</si>
  <si>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</si>
  <si>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</si>
  <si>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</si>
  <si>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</si>
  <si>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</si>
  <si>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</si>
  <si>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</si>
  <si>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</si>
  <si>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</si>
  <si>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</si>
  <si>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</si>
  <si>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</si>
  <si>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</si>
  <si>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</si>
  <si>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</si>
  <si>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</si>
  <si>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</si>
  <si>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</si>
  <si>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</si>
  <si>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</si>
  <si>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</si>
  <si>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</si>
  <si>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</si>
  <si>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</si>
  <si>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</si>
  <si>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</si>
  <si>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</si>
  <si>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</si>
  <si>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</si>
  <si>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</si>
  <si>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</si>
  <si>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</si>
  <si>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</si>
  <si>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</si>
  <si>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</si>
  <si>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</si>
  <si>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</si>
  <si>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</si>
  <si>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</si>
  <si>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</si>
  <si>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</si>
  <si>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</si>
  <si>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</si>
  <si>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</si>
  <si>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</si>
  <si>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</si>
  <si>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</si>
  <si>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</si>
  <si>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</si>
  <si>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</si>
  <si>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</si>
  <si>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</si>
  <si>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</si>
  <si>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</si>
  <si>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</si>
  <si>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</si>
  <si>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</si>
  <si>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</si>
  <si>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</si>
  <si>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</si>
  <si>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</si>
  <si>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</si>
  <si>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</si>
  <si>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</si>
  <si>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</si>
  <si>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</si>
  <si>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</si>
  <si>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</si>
  <si>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</si>
  <si>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</si>
  <si>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</si>
  <si>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</si>
  <si>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</si>
  <si>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</si>
  <si>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</si>
  <si>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</si>
  <si>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</si>
  <si>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</si>
  <si>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</si>
  <si>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</si>
  <si>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</si>
  <si>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</si>
  <si>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</si>
  <si>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</si>
  <si>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</si>
  <si>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</si>
  <si>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</si>
  <si>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</si>
  <si>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</si>
  <si>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</si>
  <si>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</si>
  <si>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</si>
  <si>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</si>
  <si>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</si>
  <si>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</si>
  <si>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</si>
  <si>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</si>
  <si>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</si>
  <si>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</si>
  <si>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</si>
  <si>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</si>
  <si>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</si>
  <si>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</si>
  <si>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</si>
  <si>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</si>
  <si>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</si>
  <si>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</si>
  <si>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</si>
  <si>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</si>
  <si>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</si>
  <si>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</si>
  <si>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</si>
  <si>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</si>
  <si>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</si>
  <si>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</si>
  <si>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</si>
  <si>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</si>
  <si>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</si>
  <si>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</si>
  <si>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</si>
  <si>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</si>
  <si>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</si>
  <si>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</si>
  <si>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</si>
  <si>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</si>
  <si>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</si>
  <si>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</si>
  <si>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</si>
  <si>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</si>
  <si>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</si>
  <si>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</si>
  <si>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</si>
  <si>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</si>
  <si>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</si>
  <si>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</si>
  <si>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</si>
  <si>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</si>
  <si>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</si>
  <si>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</si>
  <si>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</si>
  <si>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</si>
  <si>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</si>
  <si>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</si>
  <si>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</si>
  <si>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</si>
  <si>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</si>
  <si>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</si>
  <si>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</si>
  <si>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</si>
  <si>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</si>
  <si>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</si>
  <si>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</si>
  <si>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</si>
  <si>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</si>
  <si>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</si>
  <si>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</si>
  <si>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</si>
  <si>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</si>
  <si>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</si>
  <si>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</si>
  <si>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</si>
  <si>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</si>
  <si>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</si>
  <si>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</si>
  <si>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</si>
  <si>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</si>
  <si>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</si>
  <si>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</si>
  <si>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</si>
  <si>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</si>
  <si>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</si>
  <si>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</si>
  <si>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</si>
  <si>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</si>
  <si>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</si>
  <si>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</si>
  <si>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</si>
  <si>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</si>
  <si>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</si>
  <si>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</si>
  <si>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</si>
  <si>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</si>
  <si>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</si>
  <si>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</si>
  <si>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</si>
  <si>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</si>
  <si>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</si>
  <si>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</si>
  <si>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</si>
  <si>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</si>
  <si>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</si>
  <si>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</si>
  <si>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</si>
  <si>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</si>
  <si>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</si>
  <si>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</si>
  <si>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</si>
  <si>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</si>
  <si>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</si>
  <si>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</si>
  <si>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</si>
  <si>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</si>
  <si>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</si>
  <si>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</si>
  <si>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</si>
  <si>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</si>
  <si>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</si>
  <si>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</si>
  <si>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</si>
  <si>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</si>
  <si>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</si>
  <si>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</si>
  <si>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</si>
  <si>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</si>
  <si>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</si>
  <si>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</si>
  <si>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</si>
  <si>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</si>
  <si>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</si>
  <si>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</si>
  <si>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</si>
  <si>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</si>
  <si>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</si>
  <si>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</si>
  <si>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</si>
  <si>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</si>
  <si>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</si>
  <si>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</si>
  <si>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</si>
  <si>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</si>
  <si>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</si>
  <si>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</si>
  <si>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</si>
  <si>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</si>
  <si>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</si>
  <si>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</si>
  <si>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</si>
  <si>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</si>
  <si>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</si>
  <si>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</si>
  <si>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</si>
  <si>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</si>
  <si>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</si>
  <si>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</si>
  <si>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</si>
  <si>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</si>
  <si>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</si>
  <si>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</si>
  <si>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</si>
  <si>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</si>
  <si>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</si>
  <si>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</si>
  <si>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</si>
  <si>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</si>
  <si>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</si>
  <si>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</si>
  <si>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</si>
  <si>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</si>
  <si>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</si>
  <si>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</si>
  <si>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</si>
  <si>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</si>
  <si>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</si>
  <si>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</si>
  <si>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</si>
  <si>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</si>
  <si>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</si>
  <si>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</si>
  <si>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</si>
  <si>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</si>
  <si>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</si>
  <si>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</si>
  <si>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</si>
  <si>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</si>
  <si>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</si>
  <si>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</si>
  <si>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</si>
  <si>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</si>
  <si>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</si>
  <si>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</si>
  <si>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</si>
  <si>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</si>
  <si>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</si>
  <si>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</si>
  <si>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</si>
  <si>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</si>
  <si>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</si>
  <si>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</si>
  <si>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</si>
  <si>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</si>
  <si>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</si>
  <si>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</si>
  <si>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</si>
  <si>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</si>
  <si>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</si>
  <si>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</si>
  <si>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</si>
  <si>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</si>
  <si>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</si>
  <si>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</si>
  <si>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</si>
  <si>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</si>
  <si>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</si>
  <si>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</si>
  <si>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</si>
  <si>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</si>
  <si>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</si>
  <si>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</si>
  <si>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</si>
  <si>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</si>
  <si>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</si>
  <si>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</si>
  <si>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</si>
  <si>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</si>
  <si>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</si>
  <si>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</si>
  <si>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</si>
  <si>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</si>
  <si>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</si>
  <si>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</si>
  <si>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</si>
  <si>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</si>
  <si>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</si>
  <si>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</si>
  <si>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</si>
  <si>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</si>
  <si>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</si>
  <si>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</si>
  <si>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</si>
  <si>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</si>
  <si>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</si>
  <si>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</si>
  <si>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</si>
  <si>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</si>
  <si>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</si>
  <si>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</si>
  <si>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</si>
  <si>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</si>
  <si>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</si>
  <si>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</si>
  <si>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</si>
  <si>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</si>
  <si>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</si>
  <si>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</si>
  <si>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</si>
  <si>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</si>
  <si>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</si>
  <si>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</si>
  <si>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</si>
  <si>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</si>
  <si>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</si>
  <si>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</si>
  <si>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</si>
  <si>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</si>
  <si>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</si>
  <si>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</si>
  <si>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</si>
  <si>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</si>
  <si>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</si>
  <si>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</si>
  <si>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</si>
  <si>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</si>
  <si>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</si>
  <si>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</si>
  <si>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</si>
  <si>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</si>
  <si>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</si>
  <si>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</si>
  <si>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</si>
  <si>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</si>
  <si>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</si>
  <si>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</si>
  <si>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</si>
  <si>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</si>
  <si>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</si>
  <si>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</si>
  <si>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</si>
  <si>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</si>
  <si>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</si>
  <si>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</si>
  <si>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</si>
  <si>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</si>
  <si>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</si>
  <si>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</si>
  <si>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</si>
  <si>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</si>
  <si>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</si>
  <si>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</si>
  <si>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</si>
  <si>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</si>
  <si>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</si>
  <si>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</si>
  <si>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</si>
  <si>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</si>
  <si>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</si>
  <si>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</si>
  <si>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</si>
  <si>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</si>
  <si>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</si>
  <si>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</si>
  <si>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</si>
  <si>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</si>
  <si>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</si>
  <si>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</si>
  <si>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</si>
  <si>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</si>
  <si>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</si>
  <si>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</si>
  <si>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</si>
  <si>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</si>
  <si>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</si>
  <si>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</si>
  <si>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</si>
  <si>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</si>
  <si>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</si>
  <si>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</si>
  <si>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</si>
  <si>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</si>
  <si>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</si>
  <si>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</si>
  <si>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</si>
  <si>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</si>
  <si>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</si>
  <si>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</si>
  <si>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</si>
  <si>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</si>
  <si>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</si>
  <si>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</si>
  <si>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</si>
  <si>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</si>
  <si>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</si>
  <si>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</si>
  <si>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</si>
  <si>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</si>
  <si>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</si>
  <si>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</si>
  <si>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</si>
  <si>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</si>
  <si>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</si>
  <si>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</si>
  <si>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</si>
  <si>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</si>
  <si>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</si>
  <si>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</si>
  <si>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</si>
  <si>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</si>
  <si>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</si>
  <si>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</si>
  <si>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</si>
  <si>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</si>
  <si>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</si>
  <si>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</si>
  <si>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</si>
  <si>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</si>
  <si>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</si>
  <si>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</si>
  <si>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</si>
  <si>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</si>
  <si>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</si>
  <si>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</si>
  <si>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</si>
  <si>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</si>
  <si>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</si>
  <si>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</si>
  <si>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</si>
  <si>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</si>
  <si>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</si>
  <si>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</si>
  <si>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</si>
  <si>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</si>
  <si>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</si>
  <si>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</si>
  <si>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</si>
  <si>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</si>
  <si>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</si>
  <si>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</si>
  <si>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</si>
  <si>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</si>
  <si>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</si>
  <si>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</si>
  <si>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</si>
  <si>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</si>
  <si>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</si>
  <si>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</si>
  <si>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</si>
  <si>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</si>
  <si>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</si>
  <si>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</si>
  <si>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</si>
  <si>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</si>
  <si>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</si>
  <si>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</si>
  <si>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</si>
  <si>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</si>
  <si>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</si>
  <si>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</si>
  <si>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</si>
  <si>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</si>
  <si>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</si>
  <si>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</si>
  <si>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</si>
  <si>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</si>
  <si>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</si>
  <si>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</si>
  <si>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</si>
  <si>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</si>
  <si>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</si>
  <si>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</si>
  <si>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</si>
  <si>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</si>
  <si>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</si>
  <si>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</si>
  <si>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</si>
  <si>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</si>
  <si>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</si>
  <si>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</si>
  <si>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</si>
  <si>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</si>
  <si>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</si>
  <si>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</si>
  <si>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</si>
  <si>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</si>
  <si>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</si>
  <si>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</si>
  <si>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</si>
  <si>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</si>
  <si>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</si>
  <si>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</si>
  <si>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</si>
  <si>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</si>
  <si>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</si>
  <si>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</si>
  <si>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</si>
  <si>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</si>
  <si>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</si>
  <si>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</si>
  <si>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</si>
  <si>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</si>
  <si>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</si>
  <si>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</si>
  <si>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</si>
  <si>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</si>
  <si>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</si>
  <si>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</si>
  <si>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</si>
  <si>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</si>
  <si>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</si>
  <si>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</si>
  <si>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</si>
  <si>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</si>
  <si>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</si>
  <si>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</si>
  <si>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</si>
  <si>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</si>
  <si>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</si>
  <si>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</si>
  <si>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</si>
  <si>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</si>
  <si>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</si>
  <si>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</si>
  <si>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</si>
  <si>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</si>
  <si>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</si>
  <si>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</si>
  <si>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</si>
  <si>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</si>
  <si>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</si>
  <si>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</si>
  <si>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</si>
  <si>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</si>
  <si>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</si>
  <si>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</si>
  <si>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</si>
  <si>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</si>
  <si>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</si>
  <si>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</si>
  <si>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</si>
  <si>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</si>
  <si>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</si>
  <si>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</si>
  <si>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</si>
  <si>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</si>
  <si>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</si>
  <si>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</si>
  <si>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</si>
  <si>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</si>
  <si>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</si>
  <si>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</si>
  <si>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</si>
  <si>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</si>
  <si>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</si>
  <si>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</si>
  <si>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</si>
  <si>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</si>
  <si>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</si>
  <si>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</si>
  <si>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</si>
  <si>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</si>
  <si>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</si>
  <si>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</si>
  <si>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</si>
  <si>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</si>
  <si>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</si>
  <si>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</si>
  <si>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</si>
  <si>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</si>
  <si>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</si>
  <si>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</si>
  <si>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</si>
  <si>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</si>
  <si>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</si>
  <si>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</si>
  <si>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</si>
  <si>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</si>
  <si>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</si>
  <si>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</si>
  <si>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</si>
  <si>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</si>
  <si>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</si>
  <si>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</si>
  <si>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</si>
  <si>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</si>
  <si>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</si>
  <si>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</si>
  <si>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</si>
  <si>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</si>
  <si>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</si>
  <si>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</si>
  <si>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</si>
  <si>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</si>
  <si>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</si>
  <si>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</si>
  <si>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</si>
  <si>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</si>
  <si>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</si>
  <si>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</si>
  <si>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</si>
  <si>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</si>
  <si>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</si>
  <si>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</si>
  <si>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</si>
  <si>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</si>
  <si>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</si>
  <si>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</si>
  <si>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</si>
  <si>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</si>
  <si>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</si>
  <si>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</si>
  <si>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</si>
  <si>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</si>
  <si>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</si>
  <si>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</si>
  <si>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</si>
  <si>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</si>
  <si>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</si>
  <si>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</si>
  <si>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</si>
  <si>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</si>
  <si>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</si>
  <si>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</si>
  <si>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</si>
  <si>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</si>
  <si>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</si>
  <si>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</si>
  <si>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</si>
  <si>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</si>
  <si>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</si>
  <si>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</si>
  <si>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</si>
  <si>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</si>
  <si>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</si>
  <si>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</si>
  <si>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</si>
  <si>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</si>
  <si>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</si>
  <si>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</si>
  <si>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</si>
  <si>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</si>
  <si>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</si>
  <si>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</si>
  <si>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</si>
  <si>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</si>
  <si>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</si>
  <si>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</si>
  <si>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</si>
  <si>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</si>
  <si>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</si>
  <si>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</si>
  <si>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</si>
  <si>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</si>
  <si>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</si>
  <si>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</si>
  <si>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</si>
  <si>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</si>
  <si>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</si>
  <si>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</si>
  <si>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</si>
  <si>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</si>
  <si>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</si>
  <si>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</si>
  <si>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</si>
  <si>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</si>
  <si>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</si>
  <si>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</si>
  <si>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</si>
  <si>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</si>
  <si>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</si>
  <si>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</si>
  <si>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</si>
  <si>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</si>
  <si>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</si>
  <si>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</si>
  <si>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</si>
  <si>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</si>
  <si>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</si>
  <si>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</si>
  <si>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</si>
  <si>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</si>
  <si>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</si>
  <si>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</si>
  <si>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</si>
  <si>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</si>
  <si>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</si>
  <si>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</si>
  <si>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</si>
  <si>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</si>
  <si>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</si>
  <si>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</si>
  <si>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</si>
  <si>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</si>
  <si>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</si>
  <si>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</si>
  <si>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</si>
  <si>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</si>
  <si>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</si>
  <si>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</si>
  <si>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</si>
  <si>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</si>
  <si>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</si>
  <si>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</si>
  <si>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</si>
  <si>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</si>
  <si>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</si>
  <si>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</si>
  <si>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</si>
  <si>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</si>
  <si>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</si>
  <si>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</si>
  <si>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</si>
  <si>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</si>
  <si>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</si>
  <si>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</si>
  <si>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</si>
  <si>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</si>
  <si>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</si>
  <si>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</si>
  <si>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</si>
  <si>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</si>
  <si>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</si>
  <si>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</si>
  <si>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</si>
  <si>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</si>
  <si>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</si>
  <si>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</si>
  <si>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</si>
  <si>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</si>
  <si>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</si>
  <si>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</si>
  <si>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</si>
  <si>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</si>
  <si>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</si>
  <si>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</si>
  <si>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</si>
  <si>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</si>
  <si>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</si>
  <si>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</si>
  <si>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</si>
  <si>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</si>
  <si>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</si>
  <si>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</si>
  <si>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</si>
  <si>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</si>
  <si>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</si>
  <si>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</si>
  <si>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</si>
  <si>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</si>
  <si>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</si>
  <si>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</si>
  <si>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</si>
  <si>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</si>
  <si>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</si>
  <si>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</si>
  <si>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</si>
  <si>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</si>
  <si>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</si>
  <si>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</si>
  <si>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</si>
  <si>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</si>
  <si>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</si>
  <si>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</si>
  <si>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</si>
  <si>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</si>
  <si>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</si>
  <si>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</si>
  <si>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</si>
  <si>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</si>
  <si>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</si>
  <si>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</si>
  <si>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</si>
  <si>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</si>
  <si>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</si>
  <si>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</si>
  <si>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</si>
  <si>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</si>
  <si>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</si>
  <si>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</si>
  <si>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</si>
  <si>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</si>
  <si>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</si>
  <si>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</si>
  <si>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</si>
  <si>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</si>
  <si>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</si>
  <si>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</si>
  <si>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</si>
  <si>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</si>
  <si>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</si>
  <si>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</si>
  <si>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</si>
  <si>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</si>
  <si>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</si>
  <si>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</si>
  <si>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</si>
  <si>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</si>
  <si>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</si>
  <si>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</si>
  <si>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</si>
  <si>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</si>
  <si>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</si>
  <si>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</si>
  <si>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</si>
  <si>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</si>
  <si>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</si>
  <si>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</si>
  <si>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</si>
  <si>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</si>
  <si>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</si>
  <si>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</si>
  <si>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</si>
  <si>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</si>
  <si>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</si>
  <si>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</si>
  <si>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</si>
  <si>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</si>
  <si>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</si>
  <si>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</si>
  <si>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</si>
  <si>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</si>
  <si>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</si>
  <si>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</si>
  <si>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</si>
  <si>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</si>
  <si>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</si>
  <si>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</si>
  <si>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</si>
  <si>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</si>
  <si>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</si>
  <si>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</si>
  <si>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</si>
  <si>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</si>
  <si>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</si>
  <si>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</si>
  <si>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</si>
  <si>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</si>
  <si>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</si>
  <si>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</si>
  <si>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</si>
  <si>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</si>
  <si>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</si>
  <si>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</si>
  <si>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</si>
  <si>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</si>
  <si>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</si>
  <si>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</si>
  <si>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</si>
  <si>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</si>
  <si>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</si>
  <si>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</si>
  <si>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</si>
  <si>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</si>
  <si>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</si>
  <si>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</si>
  <si>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</si>
  <si>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</si>
  <si>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</si>
  <si>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</si>
  <si>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</si>
  <si>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</si>
  <si>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</si>
  <si>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</si>
  <si>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</si>
  <si>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</si>
  <si>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</si>
  <si>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</si>
  <si>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</si>
  <si>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</si>
  <si>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</si>
  <si>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</si>
  <si>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</si>
  <si>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</si>
  <si>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</si>
  <si>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</si>
  <si>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</si>
  <si>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</si>
  <si>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</si>
  <si>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</si>
  <si>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</si>
  <si>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</si>
  <si>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</si>
  <si>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</si>
  <si>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</si>
  <si>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</si>
  <si>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</si>
  <si>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</si>
  <si>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</si>
  <si>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</si>
  <si>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</si>
  <si>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</si>
  <si>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</si>
  <si>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</si>
  <si>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</si>
  <si>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</si>
  <si>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</si>
  <si>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</si>
  <si>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</si>
  <si>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</si>
  <si>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</si>
  <si>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</si>
  <si>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</si>
  <si>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</si>
  <si>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</si>
  <si>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</si>
  <si>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</si>
  <si>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</si>
  <si>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</si>
  <si>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</si>
  <si>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</si>
  <si>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</si>
  <si>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</si>
  <si>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</si>
  <si>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</si>
  <si>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</si>
  <si>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</si>
  <si>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</si>
  <si>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</si>
  <si>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</si>
  <si>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</si>
  <si>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</si>
  <si>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</si>
  <si>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</si>
  <si>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</si>
  <si>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</si>
  <si>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</si>
  <si>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</si>
  <si>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</si>
  <si>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</si>
  <si>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</si>
  <si>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</si>
  <si>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</si>
  <si>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</si>
  <si>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</si>
  <si>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</si>
  <si>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</si>
  <si>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</si>
  <si>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</si>
  <si>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</si>
  <si>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</si>
  <si>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</si>
  <si>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</si>
  <si>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</si>
  <si>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</si>
  <si>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</si>
  <si>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</si>
  <si>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</si>
  <si>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</si>
  <si>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</si>
  <si>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</si>
  <si>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</si>
  <si>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</si>
  <si>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</si>
  <si>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</si>
  <si>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</si>
  <si>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</si>
  <si>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</si>
  <si>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</si>
  <si>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</si>
  <si>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</si>
  <si>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</si>
  <si>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</si>
  <si>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</si>
  <si>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</si>
  <si>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</si>
  <si>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</si>
  <si>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</si>
  <si>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</si>
  <si>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</si>
  <si>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</si>
  <si>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</si>
  <si>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</si>
  <si>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</si>
  <si>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</si>
  <si>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</si>
  <si>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</si>
  <si>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</si>
  <si>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</si>
  <si>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</si>
  <si>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</si>
  <si>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</si>
  <si>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</si>
  <si>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</si>
  <si>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</si>
  <si>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</si>
  <si>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</si>
  <si>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</si>
  <si>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</si>
  <si>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</si>
  <si>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</si>
  <si>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</si>
  <si>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</si>
  <si>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</si>
  <si>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</si>
  <si>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</si>
  <si>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</si>
  <si>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</si>
  <si>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</si>
  <si>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</si>
  <si>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</si>
  <si>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</si>
  <si>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</si>
  <si>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</si>
  <si>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</si>
  <si>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</si>
  <si>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</si>
  <si>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</si>
  <si>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</si>
  <si>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</si>
  <si>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</si>
  <si>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</si>
  <si>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</si>
  <si>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</si>
  <si>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</si>
  <si>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</si>
  <si>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</si>
  <si>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</si>
  <si>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</si>
  <si>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</si>
  <si>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</si>
  <si>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</si>
  <si>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</si>
  <si>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</si>
  <si>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</si>
  <si>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</si>
  <si>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</si>
  <si>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</si>
  <si>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</si>
  <si>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</si>
  <si>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</si>
  <si>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</si>
  <si>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</si>
  <si>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</si>
  <si>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</si>
  <si>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</si>
  <si>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</si>
  <si>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</si>
  <si>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</si>
  <si>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</si>
  <si>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</si>
  <si>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</si>
  <si>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</si>
  <si>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</si>
  <si>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</si>
  <si>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</si>
  <si>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</si>
  <si>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</si>
  <si>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</si>
  <si>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</si>
  <si>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</si>
  <si>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</si>
  <si>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</si>
  <si>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</si>
  <si>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</si>
  <si>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</si>
  <si>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</si>
  <si>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</si>
  <si>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</si>
  <si>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</si>
  <si>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</si>
  <si>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</si>
  <si>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</si>
  <si>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</si>
  <si>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</si>
  <si>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</si>
  <si>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</si>
  <si>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</si>
  <si>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</si>
  <si>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</si>
  <si>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</si>
  <si>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</si>
  <si>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</si>
  <si>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</si>
  <si>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</si>
  <si>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</si>
  <si>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</si>
  <si>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</si>
  <si>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</si>
  <si>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</si>
  <si>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</si>
  <si>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</si>
  <si>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</si>
  <si>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</si>
  <si>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</si>
  <si>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</si>
  <si>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</si>
  <si>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</si>
  <si>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</si>
  <si>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</si>
  <si>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</si>
  <si>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</si>
  <si>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</si>
  <si>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</si>
  <si>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</si>
  <si>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</si>
  <si>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</si>
  <si>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</si>
  <si>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</si>
  <si>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</si>
  <si>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</si>
  <si>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</si>
  <si>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</si>
  <si>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</si>
  <si>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</si>
  <si>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</si>
  <si>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</si>
  <si>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</si>
  <si>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</si>
  <si>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</si>
  <si>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</si>
  <si>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</si>
  <si>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</si>
  <si>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</si>
  <si>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</si>
  <si>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</si>
  <si>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</si>
  <si>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</si>
  <si>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</si>
  <si>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</si>
  <si>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</si>
  <si>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</si>
  <si>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</si>
  <si>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</si>
  <si>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</si>
  <si>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</si>
  <si>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</si>
  <si>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</si>
  <si>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</si>
  <si>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</si>
  <si>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</si>
  <si>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</si>
  <si>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</si>
  <si>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</si>
  <si>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</si>
  <si>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</si>
  <si>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</si>
  <si>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</si>
  <si>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</si>
  <si>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</si>
  <si>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</si>
  <si>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</si>
  <si>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</si>
  <si>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</si>
  <si>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</si>
  <si>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</si>
  <si>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</si>
  <si>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</si>
  <si>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</si>
  <si>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</si>
  <si>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</si>
  <si>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</si>
  <si>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</si>
  <si>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</si>
  <si>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</si>
  <si>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</si>
  <si>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</si>
  <si>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</si>
  <si>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</si>
  <si>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</si>
  <si>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</si>
  <si>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</si>
  <si>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</si>
  <si>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</si>
  <si>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</si>
  <si>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</si>
  <si>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</si>
  <si>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</si>
  <si>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</si>
  <si>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</si>
  <si>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</si>
  <si>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</si>
  <si>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</si>
  <si>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</si>
  <si>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</si>
  <si>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</si>
  <si>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</si>
  <si>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</si>
  <si>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</si>
  <si>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</si>
  <si>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</si>
  <si>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</si>
  <si>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</si>
  <si>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</si>
  <si>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</si>
  <si>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</si>
  <si>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</si>
  <si>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</si>
  <si>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</si>
  <si>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</si>
  <si>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</si>
  <si>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</si>
  <si>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</si>
  <si>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</si>
  <si>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</si>
  <si>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</si>
  <si>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</si>
  <si>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</si>
  <si>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</si>
  <si>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</si>
  <si>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</si>
  <si>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</si>
  <si>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</si>
  <si>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</si>
  <si>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</si>
  <si>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</si>
  <si>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</si>
  <si>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</si>
  <si>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</si>
  <si>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</si>
  <si>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</si>
  <si>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</si>
  <si>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</si>
  <si>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</si>
  <si>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</si>
  <si>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</si>
  <si>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</si>
  <si>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</si>
  <si>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</si>
  <si>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</si>
  <si>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</si>
  <si>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</si>
  <si>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</si>
  <si>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</si>
  <si>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</si>
  <si>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</si>
  <si>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</si>
  <si>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</si>
  <si>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</si>
  <si>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</si>
  <si>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</si>
  <si>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</si>
  <si>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</si>
  <si>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</si>
  <si>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</si>
  <si>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</si>
  <si>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</si>
  <si>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</si>
  <si>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</si>
  <si>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</si>
  <si>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</si>
  <si>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</si>
  <si>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</si>
  <si>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</si>
  <si>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</si>
  <si>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</si>
  <si>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</si>
  <si>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</si>
  <si>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</si>
  <si>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</si>
  <si>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</si>
  <si>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</si>
  <si>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</si>
  <si>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</si>
  <si>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</si>
  <si>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</si>
  <si>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</si>
  <si>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</si>
  <si>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</si>
  <si>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</si>
  <si>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</si>
  <si>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</si>
  <si>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</si>
  <si>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</si>
  <si>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</si>
  <si>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</si>
  <si>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</si>
  <si>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</si>
  <si>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</si>
  <si>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</si>
  <si>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</si>
  <si>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</si>
  <si>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</si>
  <si>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</si>
  <si>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</si>
  <si>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</si>
  <si>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</si>
  <si>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</si>
  <si>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</si>
  <si>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</si>
  <si>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</si>
  <si>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</si>
  <si>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</si>
  <si>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</si>
  <si>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</si>
  <si>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</si>
  <si>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</si>
  <si>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</si>
  <si>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</si>
  <si>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</si>
  <si>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</si>
  <si>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</si>
  <si>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</si>
  <si>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</si>
  <si>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</si>
  <si>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</si>
  <si>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</si>
  <si>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</si>
  <si>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</si>
  <si>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</si>
  <si>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</si>
  <si>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</si>
  <si>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</si>
  <si>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</si>
  <si>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</si>
  <si>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</si>
  <si>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</si>
  <si>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</si>
  <si>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</si>
  <si>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</si>
  <si>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</si>
  <si>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</si>
  <si>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</si>
  <si>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</si>
  <si>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</si>
  <si>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</si>
  <si>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</si>
  <si>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</si>
  <si>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</si>
  <si>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</si>
  <si>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</si>
  <si>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</si>
  <si>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</si>
  <si>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</si>
  <si>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</si>
  <si>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</si>
  <si>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</si>
  <si>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</si>
  <si>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</si>
  <si>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</si>
  <si>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</si>
  <si>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</si>
  <si>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</si>
  <si>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</si>
  <si>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</si>
  <si>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</si>
  <si>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</si>
  <si>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</si>
  <si>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</si>
  <si>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</si>
  <si>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</si>
  <si>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</si>
  <si>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</si>
  <si>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</si>
  <si>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</si>
  <si>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</si>
  <si>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</si>
  <si>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</si>
  <si>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</si>
  <si>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</si>
  <si>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</si>
  <si>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</si>
  <si>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</si>
  <si>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</si>
  <si>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</si>
  <si>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</si>
  <si>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</si>
  <si>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</si>
  <si>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</si>
  <si>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</si>
  <si>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</si>
  <si>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</si>
  <si>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</si>
  <si>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</si>
  <si>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</si>
  <si>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</si>
  <si>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</si>
  <si>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</si>
  <si>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</si>
  <si>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</si>
  <si>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</si>
  <si>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</si>
  <si>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</si>
  <si>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</si>
  <si>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</si>
  <si>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</si>
  <si>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</si>
  <si>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</si>
  <si>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</si>
  <si>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</si>
  <si>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</si>
  <si>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</si>
  <si>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</si>
  <si>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</si>
  <si>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</si>
  <si>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</si>
  <si>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</si>
  <si>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</si>
  <si>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</si>
  <si>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</si>
  <si>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</si>
  <si>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</si>
  <si>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</si>
  <si>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</si>
  <si>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</si>
  <si>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</si>
  <si>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</si>
  <si>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</si>
  <si>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</si>
  <si>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</si>
  <si>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</si>
  <si>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</si>
  <si>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</si>
  <si>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</si>
  <si>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</si>
  <si>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</si>
  <si>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</si>
  <si>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</si>
  <si>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</si>
  <si>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</si>
  <si>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</si>
  <si>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</si>
  <si>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</si>
  <si>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</si>
  <si>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</si>
  <si>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</si>
  <si>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</si>
  <si>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</si>
  <si>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</si>
  <si>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</si>
  <si>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</si>
  <si>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</si>
  <si>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</si>
  <si>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</si>
  <si>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</si>
  <si>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</si>
  <si>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</si>
  <si>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</si>
  <si>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</si>
  <si>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</si>
  <si>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</si>
  <si>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</si>
  <si>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</si>
  <si>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</si>
  <si>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</si>
  <si>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</si>
  <si>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</si>
  <si>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</si>
  <si>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</si>
  <si>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</si>
  <si>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</si>
  <si>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</si>
  <si>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</si>
  <si>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</si>
  <si>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</si>
  <si>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</si>
  <si>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</si>
  <si>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</si>
  <si>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</si>
  <si>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</si>
  <si>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</si>
  <si>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</si>
  <si>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</si>
  <si>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</si>
  <si>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</si>
  <si>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</si>
  <si>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</si>
  <si>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</si>
  <si>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</si>
  <si>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</si>
  <si>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</si>
  <si>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</si>
  <si>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</si>
  <si>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</si>
  <si>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</si>
  <si>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</si>
  <si>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</si>
  <si>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</si>
  <si>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</si>
  <si>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</si>
  <si>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</si>
  <si>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</si>
  <si>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</si>
  <si>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</si>
  <si>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</si>
  <si>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</si>
  <si>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</si>
  <si>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</si>
  <si>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</si>
  <si>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</si>
  <si>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</si>
  <si>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</si>
  <si>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</si>
  <si>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</si>
  <si>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</si>
  <si>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</si>
  <si>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</si>
  <si>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</si>
  <si>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</si>
  <si>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</si>
  <si>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</si>
  <si>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</si>
  <si>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</si>
  <si>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</si>
  <si>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</si>
  <si>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</si>
  <si>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</si>
  <si>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</si>
  <si>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</si>
  <si>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</si>
  <si>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</si>
  <si>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</si>
  <si>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</si>
  <si>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</si>
  <si>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</si>
  <si>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</si>
  <si>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</si>
  <si>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</si>
  <si>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</si>
  <si>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</si>
  <si>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</si>
  <si>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</si>
  <si>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</si>
  <si>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</si>
  <si>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</si>
  <si>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</si>
  <si>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</si>
  <si>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</si>
  <si>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</si>
  <si>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</si>
  <si>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</si>
  <si>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</si>
  <si>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</si>
  <si>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</si>
  <si>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</si>
  <si>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</si>
  <si>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</si>
  <si>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</si>
  <si>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</si>
  <si>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</si>
  <si>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</si>
  <si>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</si>
  <si>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</si>
  <si>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</si>
  <si>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</si>
  <si>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</si>
  <si>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</si>
  <si>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</si>
  <si>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</si>
  <si>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</si>
  <si>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</si>
  <si>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</si>
  <si>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</si>
  <si>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</si>
  <si>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</si>
  <si>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</si>
  <si>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</si>
  <si>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</si>
  <si>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</si>
  <si>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</si>
  <si>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</si>
  <si>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</si>
  <si>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</si>
  <si>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</si>
  <si>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</si>
  <si>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</si>
  <si>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</si>
  <si>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</si>
  <si>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</si>
  <si>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</si>
  <si>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</si>
  <si>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</si>
  <si>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</si>
  <si>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</si>
  <si>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</si>
  <si>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</si>
  <si>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</si>
  <si>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</si>
  <si>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</si>
  <si>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</si>
  <si>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</si>
  <si>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</si>
  <si>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</si>
  <si>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</si>
  <si>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</si>
  <si>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</si>
  <si>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</si>
  <si>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</si>
  <si>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</si>
  <si>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</si>
  <si>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</si>
  <si>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</si>
  <si>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</si>
  <si>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</si>
  <si>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</si>
  <si>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</si>
  <si>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</si>
  <si>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</si>
  <si>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</si>
  <si>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</si>
  <si>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</si>
  <si>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</si>
  <si>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</si>
  <si>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</si>
  <si>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</si>
  <si>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</si>
  <si>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</si>
  <si>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</si>
  <si>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</si>
  <si>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</si>
  <si>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</si>
  <si>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</si>
  <si>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</si>
  <si>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</si>
  <si>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</si>
  <si>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</si>
  <si>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</si>
  <si>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</si>
  <si>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</si>
  <si>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</si>
  <si>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</si>
  <si>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</si>
  <si>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</si>
  <si>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</si>
  <si>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</si>
  <si>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</si>
  <si>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</si>
  <si>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</si>
  <si>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</si>
  <si>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</si>
  <si>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</si>
  <si>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</si>
  <si>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</si>
  <si>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</si>
  <si>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</si>
  <si>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</si>
  <si>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</si>
  <si>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</si>
  <si>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</si>
  <si>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</si>
  <si>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</si>
  <si>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</si>
  <si>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</si>
  <si>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</si>
  <si>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</si>
  <si>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</si>
  <si>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</si>
  <si>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</si>
  <si>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</si>
  <si>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</si>
  <si>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</si>
  <si>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</si>
  <si>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</si>
  <si>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</si>
  <si>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</si>
  <si>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</si>
  <si>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</si>
  <si>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</si>
  <si>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</si>
  <si>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</si>
  <si>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</si>
  <si>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</si>
  <si>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</si>
  <si>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</si>
  <si>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</si>
  <si>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</si>
  <si>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</si>
  <si>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</si>
  <si>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</si>
  <si>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</si>
  <si>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</si>
  <si>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</si>
  <si>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</si>
  <si>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</si>
  <si>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</si>
  <si>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</si>
  <si>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</si>
  <si>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</si>
  <si>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</si>
  <si>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</si>
  <si>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</si>
  <si>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</si>
  <si>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</si>
  <si>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</si>
  <si>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</si>
  <si>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</si>
  <si>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</si>
  <si>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</si>
  <si>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</si>
  <si>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</si>
  <si>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</si>
  <si>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</si>
  <si>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</si>
  <si>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</si>
  <si>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</si>
  <si>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</si>
  <si>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</si>
  <si>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</si>
  <si>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</si>
  <si>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</si>
  <si>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</si>
  <si>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</si>
  <si>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</si>
  <si>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</si>
  <si>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</si>
  <si>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</si>
  <si>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</si>
  <si>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</si>
  <si>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</si>
  <si>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</si>
  <si>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</si>
  <si>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</si>
  <si>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</si>
  <si>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</si>
  <si>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</si>
  <si>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</si>
  <si>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</si>
  <si>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</si>
  <si>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</si>
  <si>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</si>
  <si>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</si>
  <si>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</si>
  <si>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</si>
  <si>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</si>
  <si>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</si>
  <si>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</si>
  <si>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</si>
  <si>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</si>
  <si>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</si>
  <si>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</si>
  <si>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</si>
  <si>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</si>
  <si>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</si>
  <si>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</si>
  <si>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</si>
  <si>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</si>
  <si>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</si>
  <si>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</si>
  <si>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</si>
  <si>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</si>
  <si>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</si>
  <si>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</si>
  <si>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</si>
  <si>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</si>
  <si>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</si>
  <si>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</si>
  <si>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</si>
  <si>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</si>
  <si>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</si>
  <si>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</si>
  <si>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</si>
  <si>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</si>
  <si>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</si>
  <si>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</si>
  <si>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</si>
  <si>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</si>
  <si>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</si>
  <si>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</si>
  <si>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</si>
  <si>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</si>
  <si>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</si>
  <si>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</si>
  <si>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</si>
  <si>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</si>
  <si>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</si>
  <si>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</si>
  <si>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</si>
  <si>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</si>
  <si>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</si>
  <si>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</si>
  <si>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</si>
  <si>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</si>
  <si>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</si>
  <si>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</si>
  <si>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</si>
  <si>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</si>
  <si>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</si>
  <si>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</si>
  <si>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</si>
  <si>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</si>
  <si>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</si>
  <si>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</si>
  <si>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</si>
  <si>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</si>
  <si>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</si>
  <si>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</si>
  <si>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</si>
  <si>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</si>
  <si>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</si>
  <si>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</si>
  <si>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</si>
  <si>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</si>
  <si>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</si>
  <si>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</si>
  <si>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</si>
  <si>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</si>
  <si>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</si>
  <si>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</si>
  <si>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</si>
  <si>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</si>
  <si>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</si>
  <si>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</si>
  <si>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</si>
  <si>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</si>
  <si>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</si>
  <si>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</si>
  <si>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</si>
  <si>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</si>
  <si>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</si>
  <si>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</si>
  <si>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</si>
  <si>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</si>
  <si>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</si>
  <si>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</si>
  <si>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</si>
  <si>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</si>
  <si>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</si>
  <si>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</si>
  <si>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</si>
  <si>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</si>
  <si>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</si>
  <si>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</si>
  <si>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</si>
  <si>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</si>
  <si>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</si>
  <si>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</si>
  <si>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</si>
  <si>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</si>
  <si>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</si>
  <si>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</si>
  <si>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</si>
  <si>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</si>
  <si>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</si>
  <si>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</si>
  <si>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</si>
  <si>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</si>
  <si>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</si>
  <si>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</si>
  <si>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</si>
  <si>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</si>
  <si>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</si>
  <si>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</si>
  <si>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</si>
  <si>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</si>
  <si>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</si>
  <si>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</si>
  <si>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</si>
  <si>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</si>
  <si>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</si>
  <si>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</si>
  <si>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</si>
  <si>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</si>
  <si>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</si>
  <si>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</si>
  <si>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</si>
  <si>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</si>
  <si>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</si>
  <si>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</si>
  <si>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</si>
  <si>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</si>
  <si>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</si>
  <si>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</si>
  <si>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</si>
  <si>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</si>
  <si>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</si>
  <si>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</si>
  <si>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</si>
  <si>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</si>
  <si>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</si>
  <si>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</si>
  <si>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</si>
  <si>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</si>
  <si>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</si>
  <si>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</si>
  <si>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</si>
  <si>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</si>
  <si>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</si>
  <si>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</si>
  <si>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</si>
  <si>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</si>
  <si>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</si>
  <si>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</si>
  <si>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</si>
  <si>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</si>
  <si>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</si>
  <si>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</si>
  <si>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</si>
  <si>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</si>
  <si>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</si>
  <si>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</si>
  <si>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</si>
  <si>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</si>
  <si>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</si>
  <si>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</si>
  <si>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</si>
  <si>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</si>
  <si>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</si>
  <si>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</si>
  <si>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</si>
  <si>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</si>
  <si>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</si>
  <si>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</si>
  <si>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</si>
  <si>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</si>
  <si>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</si>
  <si>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</si>
  <si>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</si>
  <si>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</si>
  <si>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</si>
  <si>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</si>
  <si>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</si>
  <si>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</si>
  <si>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</si>
  <si>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</si>
  <si>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</si>
  <si>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</si>
  <si>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</si>
  <si>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</si>
  <si>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</si>
  <si>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</si>
  <si>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</si>
  <si>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</si>
  <si>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</si>
  <si>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</si>
  <si>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</si>
  <si>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</si>
  <si>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</si>
  <si>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</si>
  <si>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</si>
  <si>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</si>
  <si>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</si>
  <si>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</si>
  <si>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</si>
  <si>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</si>
  <si>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</si>
  <si>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</si>
  <si>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</si>
  <si>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</si>
  <si>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</si>
  <si>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</si>
  <si>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</si>
  <si>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</si>
  <si>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</si>
  <si>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</si>
  <si>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</si>
  <si>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</si>
  <si>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</si>
  <si>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</si>
  <si>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</si>
  <si>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</si>
  <si>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</si>
  <si>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</si>
  <si>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</si>
  <si>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</si>
  <si>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</si>
  <si>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</si>
  <si>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</si>
  <si>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</si>
  <si>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</si>
  <si>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</si>
  <si>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</si>
  <si>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</si>
  <si>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</si>
  <si>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</si>
  <si>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</si>
  <si>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</si>
  <si>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</si>
  <si>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</si>
  <si>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</si>
  <si>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</si>
  <si>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</si>
  <si>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</si>
  <si>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</si>
  <si>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</si>
  <si>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</si>
  <si>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</si>
  <si>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</si>
  <si>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</si>
  <si>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</si>
  <si>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</si>
  <si>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</si>
  <si>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</si>
  <si>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</si>
  <si>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</si>
  <si>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</si>
  <si>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</si>
  <si>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</si>
  <si>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</si>
  <si>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</si>
  <si>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</si>
  <si>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</si>
  <si>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</si>
  <si>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</si>
  <si>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</si>
  <si>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</si>
  <si>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</si>
  <si>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</si>
  <si>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</si>
  <si>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</si>
  <si>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</si>
  <si>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</si>
  <si>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</si>
  <si>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</si>
  <si>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</si>
  <si>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</si>
  <si>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</si>
  <si>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</si>
  <si>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</si>
  <si>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</si>
  <si>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</si>
  <si>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</si>
  <si>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</si>
  <si>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</si>
  <si>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</si>
  <si>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</si>
  <si>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</si>
  <si>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</si>
  <si>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</si>
  <si>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</si>
  <si>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</si>
  <si>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</si>
  <si>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</si>
  <si>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</si>
  <si>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</si>
  <si>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</si>
  <si>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</si>
  <si>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</si>
  <si>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</si>
  <si>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</si>
  <si>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</si>
  <si>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</si>
  <si>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</si>
  <si>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</si>
  <si>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</si>
  <si>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</si>
  <si>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</si>
  <si>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</si>
  <si>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</si>
  <si>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</si>
  <si>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</si>
  <si>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</si>
  <si>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</si>
  <si>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</si>
  <si>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</si>
  <si>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</si>
  <si>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</si>
  <si>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</si>
  <si>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</si>
  <si>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</si>
  <si>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</si>
  <si>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</si>
  <si>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</si>
  <si>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</si>
  <si>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</si>
  <si>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</si>
  <si>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</si>
  <si>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</si>
  <si>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</si>
  <si>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</si>
  <si>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</si>
  <si>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</si>
  <si>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</si>
  <si>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</si>
  <si>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</si>
  <si>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</si>
  <si>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</si>
  <si>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</si>
  <si>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</si>
  <si>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</si>
  <si>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</si>
  <si>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</si>
  <si>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</si>
  <si>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</si>
  <si>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</si>
  <si>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</si>
  <si>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</si>
  <si>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</si>
  <si>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</si>
  <si>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</si>
  <si>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</si>
  <si>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</si>
  <si>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</si>
  <si>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</si>
  <si>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</si>
  <si>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</si>
  <si>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</si>
  <si>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</si>
  <si>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</si>
  <si>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</si>
  <si>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</si>
  <si>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</si>
  <si>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</si>
  <si>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</si>
  <si>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</si>
  <si>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</si>
  <si>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</si>
  <si>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</si>
  <si>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</si>
  <si>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</si>
  <si>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</si>
  <si>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</si>
  <si>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</si>
  <si>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</si>
  <si>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</si>
  <si>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</si>
  <si>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</si>
  <si>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</si>
  <si>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</si>
  <si>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</si>
  <si>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</si>
  <si>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</si>
  <si>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</si>
  <si>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</si>
  <si>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</si>
  <si>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</si>
  <si>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</si>
  <si>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</si>
  <si>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</si>
  <si>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</si>
  <si>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</si>
  <si>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</si>
  <si>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</si>
  <si>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</si>
  <si>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</si>
  <si>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</si>
  <si>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</si>
  <si>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</si>
  <si>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</si>
  <si>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</si>
  <si>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</si>
  <si>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</si>
  <si>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</si>
  <si>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</si>
  <si>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</si>
  <si>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</si>
  <si>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</si>
  <si>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</si>
  <si>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</si>
  <si>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</si>
  <si>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</si>
  <si>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</si>
  <si>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</si>
  <si>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</si>
  <si>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</si>
  <si>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</si>
  <si>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</si>
  <si>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</si>
  <si>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</si>
  <si>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</si>
  <si>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</si>
  <si>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</si>
  <si>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</si>
  <si>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</si>
  <si>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</si>
  <si>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</si>
  <si>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</si>
  <si>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</si>
  <si>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</si>
  <si>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</si>
  <si>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</si>
  <si>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</si>
  <si>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</si>
  <si>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</si>
  <si>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</si>
  <si>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</si>
  <si>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</si>
  <si>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</si>
  <si>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</si>
  <si>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</si>
  <si>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</si>
  <si>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</si>
  <si>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</si>
  <si>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</si>
  <si>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</si>
  <si>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</si>
  <si>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</si>
  <si>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</si>
  <si>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</si>
  <si>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</si>
  <si>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</si>
  <si>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</si>
  <si>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</si>
  <si>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</si>
  <si>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</si>
  <si>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</si>
  <si>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</si>
  <si>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</si>
  <si>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</si>
  <si>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</si>
  <si>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</si>
  <si>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</si>
  <si>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</si>
  <si>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</si>
  <si>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</si>
  <si>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</si>
  <si>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</si>
  <si>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</si>
  <si>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</si>
  <si>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</si>
  <si>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</si>
  <si>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</si>
  <si>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</si>
  <si>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</si>
  <si>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</si>
  <si>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</si>
  <si>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</si>
  <si>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</si>
  <si>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</si>
  <si>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</si>
  <si>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</si>
  <si>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</si>
  <si>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</si>
  <si>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</si>
  <si>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</si>
  <si>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</si>
  <si>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</si>
  <si>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</si>
  <si>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</si>
  <si>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</si>
  <si>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</si>
  <si>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</si>
  <si>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</si>
  <si>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</si>
  <si>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</si>
  <si>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</si>
  <si>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</si>
  <si>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</si>
  <si>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</si>
  <si>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</si>
  <si>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</si>
  <si>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</si>
  <si>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</si>
  <si>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</si>
  <si>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</si>
  <si>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</si>
  <si>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</si>
  <si>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</si>
  <si>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</si>
  <si>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</si>
  <si>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</si>
  <si>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</si>
  <si>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</si>
  <si>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</si>
  <si>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</si>
  <si>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</si>
  <si>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</si>
  <si>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</si>
  <si>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</si>
  <si>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</si>
  <si>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</si>
  <si>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</si>
  <si>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</si>
  <si>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</si>
  <si>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</si>
  <si>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</si>
  <si>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</si>
  <si>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</si>
  <si>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</si>
  <si>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</si>
  <si>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</si>
  <si>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</si>
  <si>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</si>
  <si>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</si>
  <si>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</si>
  <si>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</si>
  <si>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</si>
  <si>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</si>
  <si>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</si>
  <si>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</si>
  <si>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</si>
  <si>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</si>
  <si>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</si>
  <si>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</si>
  <si>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</si>
  <si>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</si>
  <si>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</si>
  <si>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</si>
  <si>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</si>
  <si>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</si>
  <si>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</si>
  <si>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</si>
  <si>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</si>
  <si>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</si>
  <si>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</si>
  <si>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</si>
  <si>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</si>
  <si>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</si>
  <si>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</si>
  <si>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</si>
  <si>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</si>
  <si>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</si>
  <si>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</si>
  <si>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</si>
  <si>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</si>
  <si>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</si>
  <si>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</si>
  <si>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</si>
  <si>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</si>
  <si>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</si>
  <si>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</si>
  <si>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</si>
  <si>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</si>
  <si>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</si>
  <si>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</si>
  <si>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</si>
  <si>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</si>
  <si>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</si>
  <si>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</si>
  <si>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</si>
  <si>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</si>
  <si>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</si>
  <si>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</si>
  <si>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</si>
  <si>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</si>
  <si>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</si>
  <si>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</si>
  <si>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</si>
  <si>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</si>
  <si>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</si>
  <si>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</si>
  <si>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</si>
  <si>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</si>
  <si>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</si>
  <si>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</si>
  <si>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</si>
  <si>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</si>
  <si>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</si>
  <si>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</si>
  <si>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</si>
  <si>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</si>
  <si>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</si>
  <si>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</si>
  <si>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</si>
  <si>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</si>
  <si>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</si>
  <si>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</si>
  <si>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</si>
  <si>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</si>
  <si>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</si>
  <si>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</si>
  <si>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</si>
  <si>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</si>
  <si>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</si>
  <si>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</si>
  <si>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</si>
  <si>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</si>
  <si>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</si>
  <si>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</si>
  <si>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</si>
  <si>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</si>
  <si>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</si>
  <si>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</si>
  <si>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</si>
  <si>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</si>
  <si>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</si>
  <si>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</si>
  <si>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</si>
  <si>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</si>
  <si>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</si>
  <si>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</si>
  <si>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</si>
  <si>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</si>
  <si>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</si>
  <si>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</si>
  <si>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</si>
  <si>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</si>
  <si>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</si>
  <si>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</si>
  <si>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</si>
  <si>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</si>
  <si>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</si>
  <si>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</si>
  <si>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</si>
  <si>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</si>
  <si>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</si>
  <si>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</si>
  <si>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</si>
  <si>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</si>
  <si>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</si>
  <si>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</si>
  <si>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</si>
  <si>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</si>
  <si>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</si>
  <si>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</si>
  <si>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</si>
  <si>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</si>
  <si>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</si>
  <si>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</si>
  <si>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</si>
  <si>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</si>
  <si>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</si>
  <si>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</si>
  <si>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</si>
  <si>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</si>
  <si>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</si>
  <si>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</si>
  <si>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</si>
  <si>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</si>
  <si>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</si>
  <si>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</si>
  <si>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</si>
  <si>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</si>
  <si>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</si>
  <si>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</si>
  <si>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</si>
  <si>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</si>
  <si>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</si>
  <si>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</si>
  <si>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</si>
  <si>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</si>
  <si>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</si>
  <si>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</si>
  <si>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</si>
  <si>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</si>
  <si>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</si>
  <si>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</si>
  <si>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</si>
  <si>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</si>
  <si>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</si>
  <si>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</si>
  <si>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</si>
  <si>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</si>
  <si>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</si>
  <si>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</si>
  <si>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</si>
  <si>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</si>
  <si>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</si>
  <si>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</si>
  <si>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</si>
  <si>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</si>
  <si>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</si>
  <si>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</si>
  <si>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</si>
  <si>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</si>
  <si>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</si>
  <si>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</si>
  <si>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</si>
  <si>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</si>
  <si>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</si>
  <si>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</si>
  <si>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</si>
  <si>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</si>
  <si>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</si>
  <si>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</si>
  <si>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</si>
  <si>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</si>
  <si>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</si>
  <si>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</si>
  <si>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</si>
  <si>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</si>
  <si>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</si>
  <si>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</si>
  <si>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</si>
  <si>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</si>
  <si>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</si>
  <si>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</si>
  <si>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</si>
  <si>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</si>
  <si>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</si>
  <si>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</si>
  <si>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</si>
  <si>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</si>
  <si>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</si>
  <si>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</si>
  <si>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</si>
  <si>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</si>
  <si>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</si>
  <si>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</si>
  <si>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</si>
  <si>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</si>
  <si>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</si>
  <si>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</si>
  <si>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</si>
  <si>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</si>
  <si>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</si>
  <si>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</si>
  <si>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</si>
  <si>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</si>
  <si>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</si>
  <si>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</si>
  <si>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</si>
  <si>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</si>
  <si>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</si>
  <si>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</si>
  <si>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</si>
  <si>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</si>
  <si>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</si>
  <si>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</si>
  <si>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</si>
  <si>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</si>
  <si>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</si>
  <si>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</si>
  <si>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</si>
  <si>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</si>
  <si>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</si>
  <si>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</si>
  <si>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</si>
  <si>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</si>
  <si>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</si>
  <si>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</si>
  <si>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</si>
  <si>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</si>
  <si>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</si>
  <si>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</si>
  <si>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</si>
  <si>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</si>
  <si>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</si>
  <si>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</si>
  <si>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</si>
  <si>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</si>
  <si>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</si>
  <si>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</si>
  <si>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</si>
  <si>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</si>
  <si>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</si>
  <si>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</si>
  <si>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</si>
  <si>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</si>
  <si>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</si>
  <si>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</si>
  <si>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</si>
  <si>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</si>
  <si>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</si>
  <si>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</si>
  <si>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</si>
  <si>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</si>
  <si>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</si>
  <si>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</si>
  <si>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</si>
  <si>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</si>
  <si>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</si>
  <si>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</si>
  <si>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</si>
  <si>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</si>
  <si>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</si>
  <si>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</si>
  <si>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</si>
  <si>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</si>
  <si>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</si>
  <si>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</si>
  <si>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</si>
  <si>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</si>
  <si>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</si>
  <si>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</si>
  <si>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</si>
  <si>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</si>
  <si>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</si>
  <si>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</si>
  <si>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</si>
  <si>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</si>
  <si>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</si>
  <si>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</si>
  <si>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</si>
  <si>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</si>
  <si>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</si>
  <si>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</si>
  <si>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</si>
  <si>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</si>
  <si>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</si>
  <si>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</si>
  <si>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</si>
  <si>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</si>
  <si>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</si>
  <si>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</si>
  <si>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</si>
  <si>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</si>
  <si>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</si>
  <si>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</si>
  <si>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</si>
  <si>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</si>
  <si>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</si>
  <si>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</si>
  <si>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</si>
  <si>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</si>
  <si>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</si>
  <si>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</si>
  <si>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</si>
  <si>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</si>
  <si>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</si>
  <si>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</si>
  <si>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</si>
  <si>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</si>
  <si>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</si>
  <si>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</si>
  <si>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</si>
  <si>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</si>
  <si>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</si>
  <si>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</si>
  <si>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</si>
  <si>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</si>
  <si>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</si>
  <si>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</si>
  <si>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</si>
  <si>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</si>
  <si>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</si>
  <si>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</si>
  <si>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</si>
  <si>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</si>
  <si>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</si>
  <si>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</si>
  <si>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</si>
  <si>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</si>
  <si>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</si>
  <si>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</si>
  <si>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</si>
  <si>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</si>
  <si>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</si>
  <si>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</si>
  <si>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</si>
  <si>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</si>
  <si>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</si>
  <si>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</si>
  <si>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</si>
  <si>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</si>
  <si>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</si>
  <si>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</si>
  <si>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</si>
  <si>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</si>
  <si>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</si>
  <si>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</si>
  <si>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</si>
  <si>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</si>
  <si>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</si>
  <si>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</si>
  <si>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</si>
  <si>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</si>
  <si>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</si>
  <si>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</si>
  <si>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</si>
  <si>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</si>
  <si>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</si>
  <si>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</si>
  <si>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</si>
  <si>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</si>
  <si>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</si>
  <si>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</si>
  <si>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</si>
  <si>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</si>
  <si>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</si>
  <si>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</si>
  <si>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</si>
  <si>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</si>
  <si>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</si>
  <si>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</si>
  <si>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</si>
  <si>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</si>
  <si>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</si>
  <si>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</si>
  <si>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</si>
  <si>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</si>
  <si>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</si>
  <si>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</si>
  <si>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</si>
  <si>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</si>
  <si>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</si>
  <si>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</si>
  <si>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</si>
  <si>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</si>
  <si>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</si>
  <si>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</si>
  <si>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</si>
  <si>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</si>
  <si>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</si>
  <si>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</si>
  <si>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</si>
  <si>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</si>
  <si>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</si>
  <si>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</si>
  <si>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</si>
  <si>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</si>
  <si>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</si>
  <si>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</si>
  <si>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</si>
  <si>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</si>
  <si>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</si>
  <si>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</si>
  <si>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</si>
  <si>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</si>
  <si>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</si>
  <si>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</si>
  <si>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</si>
  <si>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</si>
  <si>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</si>
  <si>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</si>
  <si>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</si>
  <si>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</si>
  <si>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</si>
  <si>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</si>
  <si>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</si>
  <si>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</si>
  <si>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</si>
  <si>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</si>
  <si>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</si>
  <si>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</si>
  <si>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</si>
  <si>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</si>
  <si>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</si>
  <si>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</si>
  <si>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</si>
  <si>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</si>
  <si>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</si>
  <si>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</si>
  <si>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</si>
  <si>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</si>
  <si>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</si>
  <si>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</si>
  <si>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</si>
  <si>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</si>
  <si>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</si>
  <si>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</si>
  <si>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</si>
  <si>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</si>
  <si>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</si>
  <si>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</si>
  <si>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</si>
  <si>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</si>
  <si>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</si>
  <si>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</si>
  <si>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</si>
  <si>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</si>
  <si>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</si>
  <si>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</si>
  <si>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</si>
  <si>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</si>
  <si>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</si>
  <si>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</si>
  <si>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</si>
  <si>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</si>
  <si>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</si>
  <si>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</si>
  <si>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</si>
  <si>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</si>
  <si>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</si>
  <si>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</si>
  <si>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</si>
  <si>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</si>
  <si>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</si>
  <si>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</si>
  <si>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</si>
  <si>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</si>
  <si>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</si>
  <si>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</si>
  <si>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</si>
  <si>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</si>
  <si>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</si>
  <si>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</si>
  <si>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</si>
  <si>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</si>
  <si>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</si>
  <si>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</si>
  <si>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</si>
  <si>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</si>
  <si>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</si>
  <si>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</si>
  <si>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</si>
  <si>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</si>
  <si>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</si>
  <si>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</si>
  <si>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</si>
  <si>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</si>
  <si>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</si>
  <si>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</si>
  <si>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</si>
  <si>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</si>
  <si>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</si>
  <si>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</si>
  <si>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</si>
  <si>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</si>
  <si>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</si>
  <si>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</si>
  <si>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</si>
  <si>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</si>
  <si>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</si>
  <si>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</si>
  <si>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</si>
  <si>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</si>
  <si>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</si>
  <si>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</si>
  <si>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</si>
  <si>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</si>
  <si>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</si>
  <si>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</si>
  <si>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</si>
  <si>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</si>
  <si>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</si>
  <si>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</si>
  <si>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</si>
  <si>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</si>
  <si>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</si>
  <si>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</si>
  <si>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</si>
  <si>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</si>
  <si>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</si>
  <si>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</si>
  <si>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</si>
  <si>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</si>
  <si>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</si>
  <si>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</si>
  <si>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</si>
  <si>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</si>
  <si>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</si>
  <si>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</si>
  <si>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</si>
  <si>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</si>
  <si>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</si>
  <si>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</si>
  <si>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</si>
  <si>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</si>
  <si>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</si>
  <si>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</si>
  <si>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</si>
  <si>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</si>
  <si>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</si>
  <si>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</si>
  <si>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</si>
  <si>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</si>
  <si>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</si>
  <si>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</si>
  <si>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</si>
  <si>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</si>
  <si>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</si>
  <si>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</si>
  <si>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</si>
  <si>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</si>
  <si>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</si>
  <si>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</si>
  <si>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</si>
  <si>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</si>
  <si>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</si>
  <si>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</si>
  <si>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</si>
  <si>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</si>
  <si>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</si>
  <si>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</si>
  <si>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</si>
  <si>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</si>
  <si>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</si>
  <si>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</si>
  <si>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</si>
  <si>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</si>
  <si>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</si>
  <si>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</si>
  <si>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</si>
  <si>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</si>
  <si>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</si>
  <si>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</si>
  <si>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</si>
  <si>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</si>
  <si>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</si>
  <si>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</si>
  <si>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</si>
  <si>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</si>
  <si>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</si>
  <si>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</si>
  <si>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</si>
  <si>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</si>
  <si>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</si>
  <si>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</si>
  <si>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</si>
  <si>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</si>
  <si>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</si>
  <si>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</si>
  <si>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</si>
  <si>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</si>
  <si>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</si>
  <si>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</si>
  <si>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</si>
  <si>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</si>
  <si>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</si>
  <si>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</si>
  <si>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</si>
  <si>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</si>
  <si>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</si>
  <si>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</si>
  <si>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</si>
  <si>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</si>
  <si>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</si>
  <si>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</si>
  <si>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</si>
  <si>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</si>
  <si>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</si>
  <si>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</si>
  <si>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</si>
  <si>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</si>
  <si>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</si>
  <si>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</si>
  <si>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</si>
  <si>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</si>
  <si>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</si>
  <si>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</si>
  <si>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</si>
  <si>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</si>
  <si>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</si>
  <si>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</si>
  <si>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</si>
  <si>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</si>
  <si>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</si>
  <si>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</si>
  <si>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</si>
  <si>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</si>
  <si>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</si>
  <si>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</si>
  <si>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</si>
  <si>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</si>
  <si>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</si>
  <si>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</si>
  <si>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</si>
  <si>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</si>
  <si>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</si>
  <si>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</si>
  <si>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</si>
  <si>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</si>
  <si>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</si>
  <si>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</si>
  <si>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</si>
  <si>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</si>
  <si>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</si>
  <si>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</si>
  <si>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</si>
  <si>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</si>
  <si>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</si>
  <si>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</si>
  <si>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</si>
  <si>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</si>
  <si>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</si>
  <si>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</si>
  <si>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</si>
  <si>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</si>
  <si>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</si>
  <si>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</si>
  <si>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</si>
  <si>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</si>
  <si>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</si>
  <si>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</si>
  <si>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</si>
  <si>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</si>
  <si>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</si>
  <si>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</si>
  <si>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</si>
  <si>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</si>
  <si>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</si>
  <si>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</si>
  <si>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</si>
  <si>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</si>
  <si>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</si>
  <si>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</si>
  <si>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</si>
  <si>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</si>
  <si>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</si>
  <si>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</si>
  <si>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</si>
  <si>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</si>
  <si>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</si>
  <si>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</si>
  <si>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</si>
  <si>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</si>
  <si>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</si>
  <si>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</si>
  <si>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</si>
  <si>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</si>
  <si>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</si>
  <si>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</si>
  <si>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</si>
  <si>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</si>
  <si>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</si>
  <si>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</si>
  <si>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</si>
  <si>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</si>
  <si>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</si>
  <si>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</si>
  <si>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</si>
  <si>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</si>
  <si>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</si>
  <si>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</si>
  <si>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</si>
  <si>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</si>
  <si>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</si>
  <si>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</si>
  <si>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</si>
  <si>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</si>
  <si>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</si>
  <si>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</si>
  <si>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</si>
  <si>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</si>
  <si>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</si>
  <si>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</si>
  <si>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</si>
  <si>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</si>
  <si>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</si>
  <si>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</si>
  <si>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</si>
  <si>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</si>
  <si>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</si>
  <si>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</si>
  <si>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</si>
  <si>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</si>
  <si>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</si>
  <si>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</si>
  <si>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</si>
  <si>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</si>
  <si>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</si>
  <si>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</si>
  <si>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</si>
  <si>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</si>
  <si>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</si>
  <si>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</si>
  <si>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</si>
  <si>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</si>
  <si>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</si>
  <si>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</si>
  <si>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</si>
  <si>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</si>
  <si>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</si>
  <si>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</si>
  <si>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</si>
  <si>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</si>
  <si>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</si>
  <si>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</si>
  <si>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</si>
  <si>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</si>
  <si>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</si>
  <si>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</si>
  <si>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</si>
  <si>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</si>
  <si>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</si>
  <si>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</si>
  <si>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</si>
  <si>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</si>
  <si>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</si>
  <si>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</si>
  <si>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</si>
  <si>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</si>
  <si>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</si>
  <si>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</si>
  <si>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</si>
  <si>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</si>
  <si>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</si>
  <si>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</si>
  <si>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</si>
  <si>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</si>
  <si>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</si>
  <si>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</si>
  <si>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</si>
  <si>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</si>
  <si>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</si>
  <si>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</si>
  <si>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</si>
  <si>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</si>
  <si>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</si>
  <si>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</si>
  <si>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</si>
  <si>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</si>
  <si>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</si>
  <si>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</si>
  <si>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</si>
  <si>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</si>
  <si>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</si>
  <si>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</si>
  <si>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</si>
  <si>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</si>
  <si>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</si>
  <si>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</si>
  <si>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</si>
  <si>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</si>
  <si>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</si>
  <si>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</si>
  <si>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</si>
  <si>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</si>
  <si>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</si>
  <si>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</si>
  <si>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</si>
  <si>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</si>
  <si>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</si>
  <si>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</si>
  <si>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</si>
  <si>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</si>
  <si>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</si>
  <si>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</si>
  <si>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</si>
  <si>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</si>
  <si>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</si>
  <si>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</si>
  <si>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</si>
  <si>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</si>
  <si>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</si>
  <si>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</si>
  <si>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</si>
  <si>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</si>
  <si>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</si>
  <si>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</si>
  <si>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</si>
  <si>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</si>
  <si>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</si>
  <si>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</si>
  <si>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</si>
  <si>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</si>
  <si>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</si>
  <si>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</si>
  <si>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</si>
  <si>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</si>
  <si>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</si>
  <si>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</si>
  <si>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</si>
  <si>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</si>
  <si>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</si>
  <si>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</si>
  <si>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</si>
  <si>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</si>
  <si>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</si>
  <si>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</si>
  <si>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</si>
  <si>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</si>
  <si>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</si>
  <si>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</si>
  <si>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</si>
  <si>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</si>
  <si>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</si>
  <si>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</si>
  <si>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</si>
  <si>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</si>
  <si>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</si>
  <si>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</si>
  <si>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</si>
  <si>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</si>
  <si>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</si>
  <si>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</si>
  <si>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</si>
  <si>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</si>
  <si>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</si>
  <si>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</si>
  <si>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</si>
  <si>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</si>
  <si>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</si>
  <si>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</si>
  <si>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</si>
  <si>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</si>
  <si>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</si>
  <si>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</si>
  <si>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</si>
  <si>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</si>
  <si>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</si>
  <si>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</si>
  <si>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</si>
  <si>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</si>
  <si>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</si>
  <si>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</si>
  <si>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</si>
  <si>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</si>
  <si>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</si>
  <si>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</si>
  <si>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</si>
  <si>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</si>
  <si>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</si>
  <si>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</si>
  <si>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</si>
  <si>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</si>
  <si>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</si>
  <si>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</si>
  <si>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</si>
  <si>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</si>
  <si>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</si>
  <si>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</si>
  <si>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</si>
  <si>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</si>
  <si>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</si>
  <si>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</si>
  <si>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</si>
  <si>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</si>
  <si>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</si>
  <si>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</si>
  <si>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</si>
  <si>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</si>
  <si>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</si>
  <si>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</si>
  <si>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</si>
  <si>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</si>
  <si>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</si>
  <si>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</si>
  <si>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</si>
  <si>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</si>
  <si>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</si>
  <si>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</si>
  <si>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</si>
  <si>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</si>
  <si>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</si>
  <si>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</si>
  <si>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</si>
  <si>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</si>
  <si>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</si>
  <si>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</si>
  <si>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</si>
  <si>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</si>
  <si>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</si>
  <si>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</si>
  <si>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</si>
  <si>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</si>
  <si>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</si>
  <si>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</si>
  <si>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</si>
  <si>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</si>
  <si>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</si>
  <si>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</si>
  <si>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</si>
  <si>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</si>
  <si>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</si>
  <si>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</si>
  <si>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</si>
  <si>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</si>
  <si>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</si>
  <si>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</si>
  <si>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</si>
  <si>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</si>
  <si>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</si>
  <si>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</si>
  <si>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</si>
  <si>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</si>
  <si>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</si>
  <si>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</si>
  <si>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</si>
  <si>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</si>
  <si>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</si>
  <si>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</si>
  <si>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</si>
  <si>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</si>
  <si>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</si>
  <si>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</si>
  <si>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</si>
  <si>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</si>
  <si>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</si>
  <si>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</si>
  <si>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</si>
  <si>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</si>
  <si>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</si>
  <si>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</si>
  <si>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</si>
  <si>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</si>
  <si>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</si>
  <si>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</si>
  <si>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</si>
  <si>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</si>
  <si>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</si>
  <si>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</si>
  <si>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</si>
  <si>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</si>
  <si>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</si>
  <si>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</si>
  <si>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</si>
  <si>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</si>
  <si>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</si>
  <si>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</si>
  <si>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</si>
  <si>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</si>
  <si>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</si>
  <si>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</si>
  <si>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</si>
  <si>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</si>
  <si>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</si>
  <si>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</si>
  <si>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</si>
  <si>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</si>
  <si>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</si>
  <si>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</si>
  <si>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</si>
  <si>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</si>
  <si>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</si>
  <si>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</si>
  <si>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</si>
  <si>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</si>
  <si>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</si>
  <si>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</si>
  <si>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</si>
  <si>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</si>
  <si>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</si>
  <si>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</si>
  <si>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</si>
  <si>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</si>
  <si>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</si>
  <si>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</si>
  <si>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</si>
  <si>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</si>
  <si>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</si>
  <si>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</si>
  <si>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</si>
  <si>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</si>
  <si>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</si>
  <si>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</si>
  <si>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</si>
  <si>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</si>
  <si>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</si>
  <si>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</si>
  <si>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</si>
  <si>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</si>
  <si>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</si>
  <si>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</si>
  <si>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</si>
  <si>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</si>
  <si>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</si>
  <si>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</si>
  <si>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</si>
  <si>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</si>
  <si>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</si>
  <si>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</si>
  <si>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</si>
  <si>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</si>
  <si>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</si>
  <si>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</si>
  <si>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</si>
  <si>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</si>
  <si>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</si>
  <si>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</si>
  <si>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</si>
  <si>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</si>
  <si>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</si>
  <si>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</si>
  <si>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</si>
  <si>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</si>
  <si>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</si>
  <si>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</si>
  <si>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</si>
  <si>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</si>
  <si>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</si>
  <si>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</si>
  <si>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</si>
  <si>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</si>
  <si>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</si>
  <si>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</si>
  <si>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</si>
  <si>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</si>
  <si>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</si>
  <si>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</si>
  <si>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</si>
  <si>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</si>
  <si>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</si>
  <si>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</si>
  <si>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</si>
  <si>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</si>
  <si>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</si>
  <si>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</si>
  <si>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</si>
  <si>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</si>
  <si>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</si>
  <si>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</si>
  <si>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</si>
  <si>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</si>
  <si>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</si>
  <si>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</si>
  <si>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</si>
  <si>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</si>
  <si>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</si>
  <si>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</si>
  <si>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</si>
  <si>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</si>
  <si>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</si>
  <si>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</si>
  <si>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</si>
  <si>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</si>
  <si>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</si>
  <si>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</si>
  <si>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</si>
  <si>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</si>
  <si>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</si>
  <si>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</si>
  <si>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</si>
  <si>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</si>
  <si>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</si>
  <si>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</si>
  <si>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</si>
  <si>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</si>
  <si>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</si>
  <si>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</si>
  <si>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</si>
  <si>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</si>
  <si>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</si>
  <si>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</si>
  <si>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</si>
  <si>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</si>
  <si>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</si>
  <si>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</si>
  <si>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</si>
  <si>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</si>
  <si>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</si>
  <si>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</si>
  <si>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</si>
  <si>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</si>
  <si>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</si>
  <si>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</si>
  <si>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</si>
  <si>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</si>
  <si>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</si>
  <si>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</si>
  <si>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</si>
  <si>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</si>
  <si>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</si>
  <si>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</si>
  <si>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</si>
  <si>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</si>
  <si>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</si>
  <si>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</si>
  <si>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</si>
  <si>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</si>
  <si>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</si>
  <si>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</si>
  <si>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</si>
  <si>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</si>
  <si>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</si>
  <si>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</si>
  <si>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</si>
  <si>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</si>
  <si>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</si>
  <si>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</si>
  <si>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</si>
  <si>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</si>
  <si>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</si>
  <si>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</si>
  <si>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</si>
  <si>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</si>
  <si>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</si>
  <si>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</si>
  <si>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</si>
  <si>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</si>
  <si>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</si>
  <si>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</si>
  <si>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</si>
  <si>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</si>
  <si>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</si>
  <si>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</si>
  <si>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</si>
  <si>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</si>
  <si>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</si>
  <si>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</si>
  <si>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</si>
  <si>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</si>
  <si>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</si>
  <si>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</si>
  <si>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</si>
  <si>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</si>
  <si>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</si>
  <si>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</si>
  <si>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</si>
  <si>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</si>
  <si>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</si>
  <si>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</si>
  <si>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</si>
  <si>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</si>
  <si>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</si>
  <si>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</si>
  <si>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</si>
  <si>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</si>
  <si>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</si>
  <si>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</si>
  <si>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</si>
  <si>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</si>
  <si>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</si>
  <si>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</si>
  <si>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</si>
  <si>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</si>
  <si>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</si>
  <si>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</si>
  <si>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</si>
  <si>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</si>
  <si>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</si>
  <si>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</si>
  <si>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</si>
  <si>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</si>
  <si>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</si>
  <si>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</si>
  <si>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</si>
  <si>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</si>
  <si>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</si>
  <si>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</si>
  <si>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</si>
  <si>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</si>
  <si>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</si>
  <si>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</si>
  <si>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</si>
  <si>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</si>
  <si>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</si>
  <si>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</si>
  <si>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</si>
  <si>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</si>
  <si>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</si>
  <si>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</si>
  <si>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</si>
  <si>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</si>
  <si>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</si>
  <si>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</si>
  <si>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</si>
  <si>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</si>
  <si>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</si>
  <si>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</si>
  <si>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</si>
  <si>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</si>
  <si>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</si>
  <si>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</si>
  <si>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</si>
  <si>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</si>
  <si>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</si>
  <si>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</si>
  <si>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</si>
  <si>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</si>
  <si>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</si>
  <si>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</si>
  <si>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</si>
  <si>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</si>
  <si>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</si>
  <si>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</si>
  <si>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</si>
  <si>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</si>
  <si>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</si>
  <si>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</si>
  <si>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</si>
  <si>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</si>
  <si>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</si>
  <si>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</si>
  <si>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</si>
  <si>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</si>
  <si>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</si>
  <si>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</si>
  <si>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</si>
  <si>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</si>
  <si>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</si>
  <si>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</si>
  <si>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</si>
  <si>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</si>
  <si>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</si>
  <si>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</si>
  <si>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</si>
  <si>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</si>
  <si>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</si>
  <si>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</si>
  <si>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</si>
  <si>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</si>
  <si>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</si>
  <si>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</si>
  <si>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</si>
  <si>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</si>
  <si>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</si>
  <si>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</si>
  <si>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</si>
  <si>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</si>
  <si>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</si>
  <si>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</si>
  <si>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</si>
  <si>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</si>
  <si>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</si>
  <si>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</si>
  <si>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</si>
  <si>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</si>
  <si>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</si>
  <si>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</si>
  <si>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</si>
  <si>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</si>
  <si>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</si>
  <si>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</si>
  <si>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</si>
  <si>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</si>
  <si>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</si>
  <si>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</si>
  <si>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</si>
  <si>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</si>
  <si>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</si>
  <si>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</si>
  <si>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</si>
  <si>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</si>
  <si>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</si>
  <si>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</si>
  <si>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</si>
  <si>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</si>
  <si>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</si>
  <si>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</si>
  <si>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</si>
  <si>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</si>
  <si>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</si>
  <si>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</si>
  <si>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</si>
  <si>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</si>
  <si>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</si>
  <si>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</si>
  <si>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</si>
  <si>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</si>
  <si>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</si>
  <si>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</si>
  <si>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</si>
  <si>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</si>
  <si>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</si>
  <si>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</si>
  <si>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</si>
  <si>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</si>
  <si>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</si>
  <si>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</si>
  <si>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</si>
  <si>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</si>
  <si>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</si>
  <si>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</si>
  <si>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</si>
  <si>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</si>
  <si>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</si>
  <si>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</si>
  <si>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</si>
  <si>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</si>
  <si>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</si>
  <si>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</si>
  <si>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</si>
  <si>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</si>
  <si>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</si>
  <si>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</si>
  <si>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</si>
  <si>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</si>
  <si>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</si>
  <si>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</si>
  <si>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</si>
  <si>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</si>
  <si>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</si>
  <si>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</si>
  <si>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</si>
  <si>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</si>
  <si>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</si>
  <si>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</si>
  <si>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</si>
  <si>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</si>
  <si>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</si>
  <si>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</si>
  <si>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</si>
  <si>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</si>
  <si>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</si>
  <si>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</si>
  <si>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</si>
  <si>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</si>
  <si>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</si>
  <si>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</si>
  <si>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</si>
  <si>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</si>
  <si>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</si>
  <si>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</si>
  <si>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</si>
  <si>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</si>
  <si>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</si>
  <si>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</si>
  <si>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</si>
  <si>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</si>
  <si>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</si>
  <si>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</si>
  <si>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</si>
  <si>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</si>
  <si>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</si>
  <si>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</si>
  <si>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</si>
  <si>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</si>
  <si>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</si>
  <si>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</si>
  <si>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</si>
  <si>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</si>
  <si>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</si>
  <si>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</si>
  <si>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</si>
  <si>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</si>
  <si>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</si>
  <si>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</si>
  <si>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</si>
  <si>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</si>
  <si>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</si>
  <si>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</si>
  <si>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</si>
  <si>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</si>
  <si>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</si>
  <si>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</si>
  <si>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</si>
  <si>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</si>
  <si>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</si>
  <si>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</si>
  <si>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</si>
  <si>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</si>
  <si>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</si>
  <si>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</si>
  <si>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</si>
  <si>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</si>
  <si>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</si>
  <si>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</si>
  <si>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</si>
  <si>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</si>
  <si>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</si>
  <si>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</si>
  <si>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</si>
  <si>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</si>
  <si>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</si>
  <si>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</si>
  <si>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</si>
  <si>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</si>
  <si>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</si>
  <si>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</si>
  <si>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</si>
  <si>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</si>
  <si>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</si>
  <si>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</si>
  <si>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</si>
  <si>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</si>
  <si>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</si>
  <si>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</si>
  <si>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</si>
  <si>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</si>
  <si>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</si>
  <si>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</si>
  <si>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</si>
  <si>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</si>
  <si>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</si>
  <si>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</si>
  <si>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</si>
  <si>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</si>
  <si>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</si>
  <si>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</si>
  <si>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</si>
  <si>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</si>
  <si>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</si>
  <si>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</si>
  <si>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</si>
  <si>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</si>
  <si>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</si>
  <si>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</si>
  <si>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</si>
  <si>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</si>
  <si>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</si>
  <si>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</si>
  <si>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</si>
  <si>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</si>
  <si>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</si>
  <si>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</si>
  <si>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</si>
  <si>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</si>
  <si>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</si>
  <si>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</si>
  <si>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</si>
  <si>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</si>
  <si>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</si>
  <si>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</si>
  <si>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</si>
  <si>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</si>
  <si>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</si>
  <si>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</si>
  <si>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</si>
  <si>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</si>
  <si>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</si>
  <si>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</si>
  <si>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</si>
  <si>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</si>
  <si>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</si>
  <si>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</si>
  <si>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</si>
  <si>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</si>
  <si>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</si>
  <si>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</si>
  <si>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</si>
  <si>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</si>
  <si>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</si>
  <si>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</si>
  <si>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</si>
  <si>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</si>
  <si>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</si>
  <si>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</si>
  <si>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</si>
  <si>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</si>
  <si>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</si>
  <si>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</si>
  <si>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</si>
  <si>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</si>
  <si>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</si>
  <si>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</si>
  <si>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</si>
  <si>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</si>
  <si>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</si>
  <si>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</si>
  <si>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</si>
  <si>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</si>
  <si>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</si>
  <si>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</si>
  <si>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</si>
  <si>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</si>
  <si>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</si>
  <si>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</si>
  <si>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</si>
  <si>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</si>
  <si>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</si>
  <si>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</si>
  <si>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</si>
  <si>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</si>
  <si>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</si>
  <si>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</si>
  <si>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</si>
  <si>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</si>
  <si>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</si>
  <si>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</si>
  <si>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</si>
  <si>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</si>
  <si>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</si>
  <si>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</si>
  <si>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</si>
  <si>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</si>
  <si>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</si>
  <si>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</si>
  <si>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</si>
  <si>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</si>
  <si>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</si>
  <si>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</si>
  <si>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</si>
  <si>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</si>
  <si>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</si>
  <si>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</si>
  <si>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</si>
  <si>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</si>
  <si>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</si>
  <si>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</si>
  <si>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</si>
  <si>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</si>
  <si>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</si>
  <si>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</si>
  <si>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</si>
  <si>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</si>
  <si>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</si>
  <si>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</si>
  <si>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</si>
  <si>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</si>
  <si>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</si>
  <si>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</si>
  <si>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</si>
  <si>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</si>
  <si>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</si>
  <si>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</si>
  <si>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</si>
  <si>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</si>
  <si>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</si>
  <si>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</si>
  <si>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</si>
  <si>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</si>
  <si>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</si>
  <si>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</si>
  <si>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</si>
  <si>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</si>
  <si>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</si>
  <si>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</si>
  <si>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</si>
  <si>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</si>
  <si>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</si>
  <si>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</si>
  <si>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</si>
  <si>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</si>
  <si>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</si>
  <si>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</si>
  <si>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</si>
  <si>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</si>
  <si>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</si>
  <si>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</si>
  <si>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</si>
  <si>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</si>
  <si>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</si>
  <si>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</si>
  <si>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</si>
  <si>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</si>
  <si>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</si>
  <si>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</si>
  <si>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</si>
  <si>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</si>
  <si>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</si>
  <si>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</si>
  <si>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</si>
  <si>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</si>
  <si>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</si>
  <si>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</si>
  <si>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</si>
  <si>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</si>
  <si>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</si>
  <si>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</si>
  <si>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</si>
  <si>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</si>
  <si>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</si>
  <si>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</si>
  <si>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</si>
  <si>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</si>
  <si>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</si>
  <si>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</si>
  <si>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</si>
  <si>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</si>
  <si>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</si>
  <si>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</si>
  <si>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</si>
  <si>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</si>
  <si>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</si>
  <si>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</si>
  <si>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</si>
  <si>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</si>
  <si>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</si>
  <si>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</si>
  <si>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</si>
  <si>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</si>
  <si>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</si>
  <si>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</si>
  <si>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</si>
  <si>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</si>
  <si>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</si>
  <si>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</si>
  <si>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</si>
  <si>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</si>
  <si>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</si>
  <si>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</si>
  <si>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</si>
  <si>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</si>
  <si>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</si>
  <si>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</si>
  <si>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</si>
  <si>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</si>
  <si>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</si>
  <si>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</si>
  <si>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</si>
  <si>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</si>
  <si>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</si>
  <si>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</si>
  <si>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</si>
  <si>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</si>
  <si>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</si>
  <si>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</si>
  <si>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</si>
  <si>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</si>
  <si>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</si>
  <si>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</si>
  <si>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</si>
  <si>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</si>
  <si>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</si>
  <si>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</si>
  <si>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</si>
  <si>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</si>
  <si>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</si>
  <si>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</si>
  <si>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</si>
  <si>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</si>
  <si>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</si>
  <si>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</si>
  <si>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</si>
  <si>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</si>
  <si>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</si>
  <si>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</si>
  <si>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</si>
  <si>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</si>
  <si>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</si>
  <si>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</si>
  <si>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</si>
  <si>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</si>
  <si>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</si>
  <si>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</si>
  <si>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</si>
  <si>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</si>
  <si>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</si>
  <si>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</si>
  <si>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</si>
  <si>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</si>
  <si>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</si>
  <si>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</si>
  <si>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</si>
  <si>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</si>
  <si>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</si>
  <si>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</si>
  <si>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</si>
  <si>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</si>
  <si>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</si>
  <si>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</si>
  <si>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</si>
  <si>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</si>
  <si>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</si>
  <si>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</si>
  <si>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</si>
  <si>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</si>
  <si>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</si>
  <si>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</si>
  <si>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</si>
  <si>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</si>
  <si>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</si>
  <si>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</si>
  <si>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</si>
  <si>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</si>
  <si>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</si>
  <si>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</si>
  <si>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</si>
  <si>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</si>
  <si>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</si>
  <si>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</si>
  <si>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</si>
  <si>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</si>
  <si>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</si>
  <si>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</si>
  <si>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</si>
  <si>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</si>
  <si>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</si>
  <si>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</si>
  <si>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</si>
  <si>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</si>
  <si>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</si>
  <si>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</si>
  <si>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</si>
  <si>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</si>
  <si>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</si>
  <si>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</si>
  <si>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</si>
  <si>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</si>
  <si>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</si>
  <si>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</si>
  <si>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</si>
  <si>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</si>
  <si>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</si>
  <si>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</si>
  <si>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</si>
  <si>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</si>
  <si>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</si>
  <si>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</si>
  <si>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</si>
  <si>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</si>
  <si>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</si>
  <si>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</si>
  <si>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</si>
  <si>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</si>
  <si>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</si>
  <si>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</si>
  <si>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</si>
  <si>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</si>
  <si>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</si>
  <si>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</si>
  <si>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</si>
  <si>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</si>
  <si>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</si>
  <si>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</si>
  <si>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</si>
  <si>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</si>
  <si>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</si>
  <si>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</si>
  <si>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</si>
  <si>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</si>
  <si>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</si>
  <si>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</si>
  <si>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</si>
  <si>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</si>
  <si>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</si>
  <si>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</si>
  <si>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</si>
  <si>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</si>
  <si>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</si>
  <si>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</si>
  <si>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</si>
  <si>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</si>
  <si>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</si>
  <si>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</si>
  <si>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</si>
  <si>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</si>
  <si>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</si>
  <si>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</si>
  <si>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</si>
  <si>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</si>
  <si>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</si>
  <si>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</si>
  <si>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</si>
  <si>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</si>
  <si>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</si>
  <si>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</si>
  <si>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</si>
  <si>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</si>
  <si>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</si>
  <si>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</si>
  <si>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</si>
  <si>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</si>
  <si>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</si>
  <si>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</si>
  <si>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</si>
  <si>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</si>
  <si>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</si>
  <si>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</si>
  <si>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</si>
  <si>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</si>
  <si>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</si>
  <si>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</si>
  <si>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</si>
  <si>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</si>
  <si>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</si>
  <si>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</si>
  <si>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</si>
  <si>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</si>
  <si>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</si>
  <si>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</si>
  <si>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</si>
  <si>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</si>
  <si>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</si>
  <si>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</si>
  <si>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</si>
  <si>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</si>
  <si>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</si>
  <si>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</si>
  <si>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</si>
  <si>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</si>
  <si>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</si>
  <si>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</si>
  <si>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</si>
  <si>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</si>
  <si>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</si>
  <si>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</si>
  <si>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</si>
  <si>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</si>
  <si>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</si>
  <si>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</si>
  <si>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</si>
  <si>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</si>
  <si>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</si>
  <si>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</si>
  <si>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</si>
  <si>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</si>
  <si>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</si>
  <si>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</si>
  <si>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</si>
  <si>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</si>
  <si>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</si>
  <si>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</si>
  <si>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</si>
  <si>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</si>
  <si>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</si>
  <si>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</si>
  <si>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</si>
  <si>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</si>
  <si>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</si>
  <si>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</si>
  <si>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</si>
  <si>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</si>
  <si>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</si>
  <si>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</si>
  <si>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</si>
  <si>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</si>
  <si>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</si>
  <si>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</si>
  <si>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</si>
  <si>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</si>
  <si>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</si>
  <si>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</si>
  <si>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</si>
  <si>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</si>
  <si>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</si>
  <si>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</si>
  <si>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</si>
  <si>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</si>
  <si>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</si>
  <si>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</si>
  <si>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</si>
  <si>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</si>
  <si>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</si>
  <si>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</si>
  <si>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</si>
  <si>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</si>
  <si>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</si>
  <si>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</si>
  <si>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</si>
  <si>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</si>
  <si>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</si>
  <si>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</si>
  <si>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</si>
  <si>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</si>
  <si>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</si>
  <si>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</si>
  <si>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</si>
  <si>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</si>
  <si>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</si>
  <si>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</si>
  <si>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</si>
  <si>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</si>
  <si>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</si>
  <si>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</si>
  <si>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</si>
  <si>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</si>
  <si>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</si>
  <si>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</si>
  <si>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</si>
  <si>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</si>
  <si>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</si>
  <si>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</si>
  <si>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</si>
  <si>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</si>
  <si>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</si>
  <si>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</si>
  <si>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</si>
  <si>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</si>
  <si>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</si>
  <si>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</si>
  <si>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</si>
  <si>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</si>
  <si>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</si>
  <si>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</si>
  <si>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</si>
  <si>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</si>
  <si>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</si>
  <si>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</si>
  <si>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</si>
  <si>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</si>
  <si>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</si>
  <si>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</si>
  <si>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</si>
  <si>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</si>
  <si>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</si>
  <si>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</si>
  <si>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</si>
  <si>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</si>
  <si>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</si>
  <si>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</si>
  <si>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</si>
  <si>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</si>
  <si>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</si>
  <si>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</si>
  <si>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</si>
  <si>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</si>
  <si>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</si>
  <si>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</si>
  <si>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</si>
  <si>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</si>
  <si>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</si>
  <si>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</si>
  <si>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</si>
  <si>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</si>
  <si>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</si>
  <si>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</si>
  <si>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</si>
  <si>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</si>
  <si>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</si>
  <si>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</si>
  <si>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</si>
  <si>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</si>
  <si>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</si>
  <si>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</si>
  <si>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</si>
  <si>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</si>
  <si>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</si>
  <si>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</si>
  <si>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</si>
  <si>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</si>
  <si>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</si>
  <si>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</si>
  <si>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</si>
  <si>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</si>
  <si>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</si>
  <si>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</si>
  <si>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</si>
  <si>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</si>
  <si>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</si>
  <si>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</si>
  <si>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</si>
  <si>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</si>
  <si>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</si>
  <si>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</si>
  <si>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</si>
  <si>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</si>
  <si>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</si>
  <si>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</si>
  <si>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</si>
  <si>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</si>
  <si>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</si>
  <si>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</si>
  <si>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</si>
  <si>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</si>
  <si>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</si>
  <si>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</si>
  <si>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</si>
  <si>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</si>
  <si>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</si>
  <si>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</si>
  <si>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</si>
  <si>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</si>
  <si>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</si>
  <si>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</si>
  <si>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</si>
  <si>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</si>
  <si>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</si>
  <si>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</si>
  <si>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</si>
  <si>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</si>
  <si>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</si>
  <si>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</si>
  <si>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</si>
  <si>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</si>
  <si>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</si>
  <si>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</si>
  <si>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</si>
  <si>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</si>
  <si>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</si>
  <si>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</si>
  <si>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</si>
  <si>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</si>
  <si>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</si>
  <si>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</si>
  <si>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</si>
  <si>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</si>
  <si>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</si>
  <si>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</si>
  <si>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</si>
  <si>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</si>
  <si>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</si>
  <si>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</si>
  <si>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</si>
  <si>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</si>
  <si>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</si>
  <si>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</si>
  <si>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</si>
  <si>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</si>
  <si>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</si>
  <si>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</si>
  <si>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</si>
  <si>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</si>
  <si>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</si>
  <si>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</si>
  <si>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</si>
  <si>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</si>
  <si>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</si>
  <si>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</si>
  <si>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</si>
  <si>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</si>
  <si>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</si>
  <si>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</si>
  <si>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</si>
  <si>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</si>
  <si>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</si>
  <si>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</si>
  <si>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</si>
  <si>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</si>
  <si>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</si>
  <si>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</si>
  <si>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</si>
  <si>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</si>
  <si>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</si>
  <si>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</si>
  <si>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</si>
  <si>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</si>
  <si>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</si>
  <si>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</si>
  <si>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</si>
  <si>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</si>
  <si>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</si>
  <si>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</si>
  <si>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</si>
  <si>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</si>
  <si>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</si>
  <si>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</si>
  <si>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</si>
  <si>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</si>
  <si>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</si>
  <si>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</si>
  <si>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</si>
  <si>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</si>
  <si>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</si>
  <si>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</si>
  <si>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</si>
  <si>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</si>
  <si>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</si>
  <si>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</si>
  <si>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</si>
  <si>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</si>
  <si>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</si>
  <si>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</si>
  <si>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</si>
  <si>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</si>
  <si>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</si>
  <si>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</si>
  <si>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</si>
  <si>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</si>
  <si>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</si>
  <si>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</si>
  <si>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</si>
  <si>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</si>
  <si>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</si>
  <si>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</si>
  <si>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</si>
  <si>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</si>
  <si>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</si>
  <si>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</si>
  <si>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</si>
  <si>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</si>
  <si>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</si>
  <si>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</si>
  <si>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</si>
  <si>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</si>
  <si>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</si>
  <si>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</si>
  <si>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</si>
  <si>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</si>
  <si>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</si>
  <si>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</si>
  <si>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</si>
  <si>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</si>
  <si>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</si>
  <si>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</si>
  <si>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</si>
  <si>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</si>
  <si>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</si>
  <si>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</si>
  <si>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</si>
  <si>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</si>
  <si>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</si>
  <si>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</si>
  <si>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</si>
  <si>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</si>
  <si>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</si>
  <si>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</si>
  <si>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</si>
  <si>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</si>
  <si>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</si>
  <si>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</si>
  <si>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</si>
  <si>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</si>
  <si>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</si>
  <si>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</si>
  <si>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</si>
  <si>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</si>
  <si>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</si>
  <si>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</si>
  <si>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</si>
  <si>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</si>
  <si>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</si>
  <si>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</si>
  <si>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</si>
  <si>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</si>
  <si>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</si>
  <si>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</si>
  <si>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</si>
  <si>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</si>
  <si>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</si>
  <si>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</si>
  <si>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</si>
  <si>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</si>
  <si>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</si>
  <si>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</si>
  <si>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</si>
  <si>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</si>
  <si>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</si>
  <si>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</si>
  <si>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</si>
  <si>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</si>
  <si>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</si>
  <si>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</si>
  <si>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</si>
  <si>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</si>
  <si>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</si>
  <si>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</si>
  <si>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</si>
  <si>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</si>
  <si>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</si>
  <si>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</si>
  <si>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</si>
  <si>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</si>
  <si>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</si>
  <si>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</si>
  <si>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</si>
  <si>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</si>
  <si>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</si>
  <si>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</si>
  <si>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</si>
  <si>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</si>
  <si>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</si>
  <si>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</si>
  <si>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</si>
  <si>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</si>
  <si>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</si>
  <si>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</si>
  <si>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</si>
  <si>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</si>
  <si>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</si>
  <si>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</si>
  <si>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</si>
  <si>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</si>
  <si>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</si>
  <si>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</si>
  <si>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</si>
  <si>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</si>
  <si>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</si>
  <si>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</si>
  <si>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</si>
  <si>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</si>
  <si>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</si>
  <si>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</si>
  <si>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</si>
  <si>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</si>
  <si>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</si>
  <si>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</si>
  <si>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</si>
  <si>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</si>
  <si>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</si>
  <si>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</si>
  <si>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</si>
  <si>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</si>
  <si>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</si>
  <si>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</si>
  <si>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</si>
  <si>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</si>
  <si>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</si>
  <si>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</si>
  <si>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</si>
  <si>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</si>
  <si>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</si>
  <si>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</si>
  <si>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</si>
  <si>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</si>
  <si>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</si>
  <si>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</si>
  <si>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</si>
  <si>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</si>
  <si>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</si>
  <si>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</si>
  <si>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</si>
  <si>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</si>
  <si>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</si>
  <si>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</si>
  <si>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</si>
  <si>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</si>
  <si>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</si>
  <si>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</si>
  <si>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</si>
  <si>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</si>
  <si>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</si>
  <si>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</si>
  <si>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</si>
  <si>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</si>
  <si>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</si>
  <si>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</si>
  <si>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</si>
  <si>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</si>
  <si>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</si>
  <si>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</si>
  <si>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</si>
  <si>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</si>
  <si>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</si>
  <si>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</si>
  <si>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</si>
  <si>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</si>
  <si>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</si>
  <si>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</si>
  <si>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</si>
  <si>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</si>
  <si>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</si>
  <si>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</si>
  <si>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</si>
  <si>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</si>
  <si>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</si>
  <si>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</si>
  <si>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</si>
  <si>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</si>
  <si>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</si>
  <si>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</si>
  <si>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</si>
  <si>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</si>
  <si>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</si>
  <si>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</si>
  <si>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</si>
  <si>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</si>
  <si>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</si>
  <si>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</si>
  <si>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</si>
  <si>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</si>
  <si>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</si>
  <si>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</si>
  <si>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</si>
  <si>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</si>
  <si>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</si>
  <si>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</si>
  <si>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</si>
  <si>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</si>
  <si>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</si>
  <si>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</si>
  <si>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</si>
  <si>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</si>
  <si>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</si>
  <si>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</si>
  <si>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</si>
  <si>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</si>
  <si>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</si>
  <si>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</si>
  <si>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</si>
  <si>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</si>
  <si>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</si>
  <si>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</si>
  <si>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</si>
  <si>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</si>
  <si>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</si>
  <si>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</si>
  <si>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</si>
  <si>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</si>
  <si>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</si>
  <si>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</si>
  <si>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</si>
  <si>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</si>
  <si>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</si>
  <si>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</si>
  <si>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</si>
  <si>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</si>
  <si>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</si>
  <si>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</si>
  <si>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</si>
  <si>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</si>
  <si>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</si>
  <si>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</si>
  <si>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</si>
  <si>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</si>
  <si>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</si>
  <si>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</si>
  <si>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</si>
  <si>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</si>
  <si>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</si>
  <si>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</si>
  <si>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</si>
  <si>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</si>
  <si>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</si>
  <si>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</si>
  <si>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</si>
  <si>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</si>
  <si>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</si>
  <si>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</si>
  <si>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</si>
  <si>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</si>
  <si>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</si>
  <si>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</si>
  <si>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</si>
  <si>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</si>
  <si>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</si>
  <si>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</si>
  <si>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</si>
  <si>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</si>
  <si>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</si>
  <si>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</si>
  <si>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</si>
  <si>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</si>
  <si>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</si>
  <si>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</si>
  <si>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</si>
  <si>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</si>
  <si>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</si>
  <si>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</si>
  <si>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</si>
  <si>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</si>
  <si>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</si>
  <si>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</si>
  <si>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</si>
  <si>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</si>
  <si>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</si>
  <si>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</si>
  <si>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</si>
  <si>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</si>
  <si>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</si>
  <si>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</si>
  <si>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</si>
  <si>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</si>
  <si>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</si>
  <si>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</si>
  <si>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</si>
  <si>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</si>
  <si>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</si>
  <si>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</si>
  <si>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</si>
  <si>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</si>
  <si>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</si>
  <si>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</si>
  <si>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</si>
  <si>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</si>
  <si>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</si>
  <si>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</si>
  <si>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</si>
  <si>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</si>
  <si>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</si>
  <si>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</si>
  <si>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</si>
  <si>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</si>
  <si>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</si>
  <si>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</si>
  <si>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</si>
  <si>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</si>
  <si>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</si>
  <si>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</si>
  <si>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</si>
  <si>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</si>
  <si>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</si>
  <si>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</si>
  <si>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</si>
  <si>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</si>
  <si>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</si>
  <si>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</si>
  <si>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</si>
  <si>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</si>
  <si>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</si>
  <si>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</si>
  <si>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</si>
  <si>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</si>
  <si>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</si>
  <si>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</si>
  <si>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</si>
  <si>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</si>
  <si>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</si>
  <si>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</si>
  <si>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</si>
  <si>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</si>
  <si>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</si>
  <si>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</si>
  <si>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</si>
  <si>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</si>
  <si>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</si>
  <si>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</si>
  <si>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</si>
  <si>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</si>
  <si>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</si>
  <si>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</si>
  <si>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</si>
  <si>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</si>
  <si>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</si>
  <si>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</si>
  <si>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</si>
  <si>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</si>
  <si>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</si>
  <si>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</si>
  <si>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</si>
  <si>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</si>
  <si>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</si>
  <si>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</si>
  <si>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</si>
  <si>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</si>
  <si>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</si>
  <si>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</si>
  <si>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</si>
  <si>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</si>
  <si>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</si>
  <si>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</si>
  <si>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</si>
  <si>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</si>
  <si>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</si>
  <si>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</si>
  <si>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</si>
  <si>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</si>
  <si>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</si>
  <si>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</si>
  <si>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</si>
  <si>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</si>
  <si>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</si>
  <si>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</si>
  <si>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</si>
  <si>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</si>
  <si>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</si>
  <si>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</si>
  <si>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</si>
  <si>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</si>
  <si>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</si>
  <si>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</si>
  <si>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</si>
  <si>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</si>
  <si>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</si>
  <si>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</si>
  <si>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</si>
  <si>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</si>
  <si>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</si>
  <si>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</si>
  <si>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</si>
  <si>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</si>
  <si>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</si>
  <si>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</si>
  <si>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</si>
  <si>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</si>
  <si>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</si>
  <si>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</si>
  <si>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</si>
  <si>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</si>
  <si>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</si>
  <si>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</si>
  <si>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</si>
  <si>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</si>
  <si>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</si>
  <si>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</si>
  <si>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</si>
  <si>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</si>
  <si>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</si>
  <si>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</si>
  <si>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</si>
  <si>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</si>
  <si>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</si>
  <si>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</si>
  <si>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</si>
  <si>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</si>
  <si>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</si>
  <si>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</si>
  <si>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</si>
  <si>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</si>
  <si>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</si>
  <si>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</si>
  <si>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</si>
  <si>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</si>
  <si>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</si>
  <si>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</si>
  <si>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</si>
  <si>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</si>
  <si>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</si>
  <si>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</si>
  <si>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</si>
  <si>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</si>
  <si>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</si>
  <si>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</si>
  <si>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</si>
  <si>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</si>
  <si>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</si>
  <si>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</si>
  <si>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</si>
  <si>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</si>
  <si>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</si>
  <si>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</si>
  <si>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</si>
  <si>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</si>
  <si>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</si>
  <si>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</si>
  <si>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</si>
  <si>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</si>
  <si>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</si>
  <si>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</si>
  <si>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</si>
  <si>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</si>
  <si>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</si>
  <si>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</si>
  <si>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</si>
  <si>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</si>
  <si>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</si>
  <si>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</si>
  <si>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</si>
  <si>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</si>
  <si>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</si>
  <si>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</si>
  <si>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</si>
  <si>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</si>
  <si>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</si>
  <si>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</si>
  <si>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</si>
  <si>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</si>
  <si>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</si>
  <si>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</si>
  <si>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</si>
  <si>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</si>
  <si>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</si>
  <si>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</si>
  <si>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</si>
  <si>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</si>
  <si>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</si>
  <si>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</si>
  <si>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</si>
  <si>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</si>
  <si>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</si>
  <si>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</si>
  <si>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</si>
  <si>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</si>
  <si>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</si>
  <si>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</si>
  <si>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</si>
  <si>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</si>
  <si>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</si>
  <si>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</si>
  <si>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</si>
  <si>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</si>
  <si>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</si>
  <si>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</si>
  <si>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</si>
  <si>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</si>
  <si>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</si>
  <si>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</si>
  <si>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</si>
  <si>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</si>
  <si>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</si>
  <si>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</si>
  <si>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</si>
  <si>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</si>
  <si>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</si>
  <si>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</si>
  <si>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</si>
  <si>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</si>
  <si>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</si>
  <si>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</si>
  <si>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</si>
  <si>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</si>
  <si>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</si>
  <si>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</si>
  <si>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</si>
  <si>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</si>
  <si>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</si>
  <si>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</si>
  <si>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</si>
  <si>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</si>
  <si>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</si>
  <si>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</si>
  <si>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</si>
  <si>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</si>
  <si>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</si>
  <si>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</si>
  <si>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</si>
  <si>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</si>
  <si>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</si>
  <si>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</si>
  <si>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</si>
  <si>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</si>
  <si>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</si>
  <si>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</si>
  <si>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</si>
  <si>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</si>
  <si>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</si>
  <si>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</si>
  <si>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</si>
  <si>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</si>
  <si>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</si>
  <si>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</si>
  <si>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</si>
  <si>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</si>
  <si>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</si>
  <si>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</si>
  <si>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</si>
  <si>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</si>
  <si>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</si>
  <si>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</si>
  <si>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</si>
  <si>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</si>
  <si>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</si>
  <si>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</si>
  <si>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</si>
  <si>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</si>
  <si>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</si>
  <si>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</si>
  <si>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</si>
  <si>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</si>
  <si>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</si>
  <si>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</si>
  <si>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</si>
  <si>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</si>
  <si>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</si>
  <si>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</si>
  <si>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</si>
  <si>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</si>
  <si>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</si>
  <si>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</si>
  <si>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</si>
  <si>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</si>
  <si>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</si>
  <si>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</si>
  <si>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</si>
  <si>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</si>
  <si>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</si>
  <si>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</si>
  <si>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</si>
  <si>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</si>
  <si>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</si>
  <si>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</si>
  <si>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</si>
  <si>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</si>
  <si>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</si>
  <si>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</si>
  <si>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</si>
  <si>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</si>
  <si>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</si>
  <si>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</si>
  <si>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</si>
  <si>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</si>
  <si>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</si>
  <si>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</si>
  <si>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</si>
  <si>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</si>
  <si>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</si>
  <si>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</si>
  <si>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</si>
  <si>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</si>
  <si>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</si>
  <si>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</si>
  <si>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</si>
  <si>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</si>
  <si>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</si>
  <si>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</si>
  <si>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</si>
  <si>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</si>
  <si>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</si>
  <si>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</si>
  <si>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</si>
  <si>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</si>
  <si>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</si>
  <si>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</si>
  <si>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</si>
  <si>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</si>
  <si>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</si>
  <si>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</si>
  <si>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</si>
  <si>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</si>
  <si>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</si>
  <si>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</si>
  <si>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</si>
  <si>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</si>
  <si>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</si>
  <si>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</si>
  <si>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</si>
  <si>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</si>
  <si>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</si>
  <si>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</si>
  <si>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</si>
  <si>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</si>
  <si>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</si>
  <si>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</si>
  <si>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</si>
  <si>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</si>
  <si>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</si>
  <si>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</si>
  <si>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</si>
  <si>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</si>
  <si>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</si>
  <si>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</si>
  <si>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</si>
  <si>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</si>
  <si>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</si>
  <si>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</si>
  <si>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</si>
  <si>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</si>
  <si>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</si>
  <si>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</si>
  <si>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</si>
  <si>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</si>
  <si>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</si>
  <si>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</si>
  <si>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</si>
  <si>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</si>
  <si>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</si>
  <si>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</si>
  <si>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</si>
  <si>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</si>
  <si>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</si>
  <si>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</si>
  <si>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</si>
  <si>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</si>
  <si>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</si>
  <si>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</si>
  <si>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</si>
  <si>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</si>
  <si>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</si>
  <si>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</si>
  <si>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</si>
  <si>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</si>
  <si>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</si>
  <si>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</si>
  <si>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</si>
  <si>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</si>
  <si>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</si>
  <si>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</si>
  <si>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</si>
  <si>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</si>
  <si>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</si>
  <si>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</si>
  <si>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</si>
  <si>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</si>
  <si>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</si>
  <si>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</si>
  <si>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</si>
  <si>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</si>
  <si>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</si>
  <si>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</si>
  <si>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</si>
  <si>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</si>
  <si>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</si>
  <si>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</si>
  <si>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</si>
  <si>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</si>
  <si>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</si>
  <si>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</si>
  <si>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</si>
  <si>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</si>
  <si>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</si>
  <si>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</si>
  <si>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</si>
  <si>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</si>
  <si>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</si>
  <si>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</si>
  <si>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</si>
  <si>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</si>
  <si>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</si>
  <si>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</si>
  <si>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</si>
  <si>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</si>
  <si>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</si>
  <si>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</si>
  <si>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</si>
  <si>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</si>
  <si>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</si>
  <si>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</si>
  <si>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</si>
  <si>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</si>
  <si>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</si>
  <si>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</si>
  <si>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</si>
  <si>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</si>
  <si>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</si>
  <si>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</si>
  <si>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</si>
  <si>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</si>
  <si>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</si>
  <si>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</si>
  <si>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</si>
  <si>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</si>
  <si>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</si>
  <si>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</si>
  <si>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</si>
  <si>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</si>
  <si>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</si>
  <si>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</si>
  <si>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</si>
  <si>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</si>
  <si>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</si>
  <si>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</si>
  <si>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</si>
  <si>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</si>
  <si>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</si>
  <si>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</si>
  <si>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</si>
  <si>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</si>
  <si>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</si>
  <si>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</si>
  <si>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</si>
  <si>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</si>
  <si>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</si>
  <si>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</si>
  <si>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</si>
  <si>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</si>
  <si>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</si>
  <si>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</si>
  <si>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</si>
  <si>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</si>
  <si>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</si>
  <si>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</si>
  <si>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</si>
  <si>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</si>
  <si>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</si>
  <si>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</si>
  <si>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</si>
  <si>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</si>
  <si>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</si>
  <si>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</si>
  <si>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</si>
  <si>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</si>
  <si>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</si>
  <si>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</si>
  <si>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</si>
  <si>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</si>
  <si>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</si>
  <si>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</si>
  <si>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</si>
  <si>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</si>
  <si>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</si>
  <si>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</si>
  <si>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</si>
  <si>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</si>
  <si>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</si>
  <si>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</si>
  <si>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</si>
  <si>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</si>
  <si>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</si>
  <si>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</si>
  <si>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</si>
  <si>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</si>
  <si>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</si>
  <si>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</si>
  <si>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</si>
  <si>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</si>
  <si>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</si>
  <si>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</si>
  <si>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</si>
  <si>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</si>
  <si>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</si>
  <si>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</si>
  <si>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</si>
  <si>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</si>
  <si>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</si>
  <si>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</si>
  <si>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</si>
  <si>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</si>
  <si>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</si>
  <si>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</si>
  <si>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</si>
  <si>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</si>
  <si>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</si>
  <si>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</si>
  <si>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</si>
  <si>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</si>
  <si>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</si>
  <si>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</si>
  <si>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</si>
  <si>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</si>
  <si>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</si>
  <si>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</si>
  <si>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</si>
  <si>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</si>
  <si>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</si>
  <si>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</si>
  <si>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</si>
  <si>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</si>
  <si>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</si>
  <si>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</si>
  <si>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</si>
  <si>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</si>
  <si>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</si>
  <si>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</si>
  <si>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</si>
  <si>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</si>
  <si>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</si>
  <si>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</si>
  <si>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</si>
  <si>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</si>
  <si>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</si>
  <si>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</si>
  <si>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</si>
  <si>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</si>
  <si>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</si>
  <si>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</si>
  <si>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</si>
  <si>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</si>
  <si>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</si>
  <si>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</si>
  <si>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</si>
  <si>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</si>
  <si>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</si>
  <si>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</si>
  <si>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</si>
  <si>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</si>
  <si>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</si>
  <si>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</si>
  <si>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</si>
  <si>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</si>
  <si>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</si>
  <si>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</si>
  <si>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</si>
  <si>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</si>
  <si>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</si>
  <si>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</si>
  <si>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</si>
  <si>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</si>
  <si>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</si>
  <si>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</si>
  <si>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</si>
  <si>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</si>
  <si>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</si>
  <si>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</si>
  <si>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</si>
  <si>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</si>
  <si>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</si>
  <si>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</si>
  <si>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</si>
  <si>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</si>
  <si>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</si>
  <si>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</si>
  <si>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</si>
  <si>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</si>
  <si>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</si>
  <si>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</si>
  <si>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</si>
  <si>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</si>
  <si>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</si>
  <si>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</si>
  <si>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</si>
  <si>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</si>
  <si>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</si>
  <si>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</si>
  <si>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</si>
  <si>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</si>
  <si>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</si>
  <si>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</si>
  <si>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</si>
  <si>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</si>
  <si>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</si>
  <si>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</si>
  <si>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</si>
  <si>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</si>
  <si>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</si>
  <si>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</si>
  <si>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</si>
  <si>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</si>
  <si>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</si>
  <si>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</si>
  <si>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</si>
  <si>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</si>
  <si>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</si>
  <si>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</si>
  <si>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</si>
  <si>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</si>
  <si>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</si>
  <si>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</si>
  <si>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</si>
  <si>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</si>
  <si>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</si>
  <si>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</si>
  <si>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</si>
  <si>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</si>
  <si>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</si>
  <si>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</si>
  <si>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</si>
  <si>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</si>
  <si>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</si>
  <si>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</si>
  <si>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</si>
  <si>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</si>
  <si>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</si>
  <si>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</si>
  <si>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</si>
  <si>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</si>
  <si>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</si>
  <si>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</si>
  <si>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</si>
  <si>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</si>
  <si>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</si>
  <si>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</si>
  <si>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</si>
  <si>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</si>
  <si>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</si>
  <si>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</si>
  <si>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</si>
  <si>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</si>
  <si>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</si>
  <si>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</si>
  <si>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</si>
  <si>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</si>
  <si>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</si>
  <si>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</si>
  <si>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</si>
  <si>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</si>
  <si>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</si>
  <si>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</si>
  <si>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</si>
  <si>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</si>
  <si>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</si>
  <si>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</si>
  <si>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</si>
  <si>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</si>
  <si>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</si>
  <si>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</si>
  <si>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</si>
  <si>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</si>
  <si>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</si>
  <si>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</si>
  <si>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</si>
  <si>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</si>
  <si>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</si>
  <si>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</si>
  <si>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</si>
  <si>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</si>
  <si>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</si>
  <si>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</si>
  <si>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</si>
  <si>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</si>
  <si>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</si>
  <si>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</si>
  <si>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</si>
  <si>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</si>
  <si>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</si>
  <si>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</si>
  <si>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</si>
  <si>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</si>
  <si>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</si>
  <si>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</si>
  <si>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</si>
  <si>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</si>
  <si>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</si>
  <si>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</si>
  <si>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</si>
  <si>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</si>
  <si>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</si>
  <si>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</si>
  <si>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</si>
  <si>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</si>
  <si>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</si>
  <si>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</si>
  <si>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</si>
  <si>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</si>
  <si>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</si>
  <si>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</si>
  <si>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</si>
  <si>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</si>
  <si>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</si>
  <si>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</si>
  <si>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</si>
  <si>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</si>
  <si>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</si>
  <si>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</si>
  <si>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</si>
  <si>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</si>
  <si>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</si>
  <si>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</si>
  <si>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</si>
  <si>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</si>
  <si>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</si>
  <si>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</si>
  <si>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</si>
  <si>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</si>
  <si>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</si>
  <si>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</si>
  <si>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</si>
  <si>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</si>
  <si>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</si>
  <si>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</si>
  <si>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</si>
  <si>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</si>
  <si>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</si>
  <si>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</si>
  <si>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</si>
  <si>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</si>
  <si>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</si>
  <si>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</si>
  <si>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</si>
  <si>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</si>
  <si>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</si>
  <si>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</si>
  <si>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</si>
  <si>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</si>
  <si>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</si>
  <si>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</si>
  <si>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</si>
  <si>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</si>
  <si>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</si>
  <si>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</si>
  <si>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</si>
  <si>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</si>
  <si>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</si>
  <si>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</si>
  <si>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</si>
  <si>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</si>
  <si>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</si>
  <si>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</si>
  <si>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</si>
  <si>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</si>
  <si>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</si>
  <si>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</si>
  <si>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</si>
  <si>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</si>
  <si>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</si>
  <si>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</si>
  <si>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</si>
  <si>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</si>
  <si>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</si>
  <si>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</si>
  <si>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</si>
  <si>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</si>
  <si>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</si>
  <si>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</si>
  <si>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</si>
  <si>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</si>
  <si>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</si>
  <si>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</si>
  <si>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</si>
  <si>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</si>
  <si>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</si>
  <si>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</si>
  <si>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</si>
  <si>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</si>
  <si>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</si>
  <si>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</si>
  <si>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</si>
  <si>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</si>
  <si>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</si>
  <si>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</si>
  <si>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</si>
  <si>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</si>
  <si>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</si>
  <si>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</si>
  <si>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</si>
  <si>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</si>
  <si>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</si>
  <si>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</si>
  <si>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</si>
  <si>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</si>
  <si>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</si>
  <si>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</si>
  <si>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</si>
  <si>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</si>
  <si>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</si>
  <si>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</si>
  <si>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</si>
  <si>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</si>
  <si>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</si>
  <si>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</si>
  <si>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</si>
  <si>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</si>
  <si>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</si>
  <si>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</si>
  <si>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</si>
  <si>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</si>
  <si>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</si>
  <si>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</si>
  <si>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</si>
  <si>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</si>
  <si>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</si>
  <si>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</si>
  <si>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</si>
  <si>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</si>
  <si>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</si>
  <si>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</si>
  <si>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</si>
  <si>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</si>
  <si>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</si>
  <si>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</si>
  <si>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</si>
  <si>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</si>
  <si>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</si>
  <si>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</si>
  <si>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</si>
  <si>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</si>
  <si>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</si>
  <si>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</si>
  <si>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</si>
  <si>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</si>
  <si>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</si>
  <si>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</si>
  <si>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</si>
  <si>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</si>
  <si>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</si>
  <si>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</si>
  <si>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</si>
  <si>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</si>
  <si>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</si>
  <si>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</si>
  <si>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</si>
  <si>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</si>
  <si>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</si>
  <si>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</si>
  <si>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</si>
  <si>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</si>
  <si>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</si>
  <si>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</si>
  <si>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</si>
  <si>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</si>
  <si>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</si>
  <si>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</si>
  <si>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</si>
  <si>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</si>
  <si>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</si>
  <si>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</si>
  <si>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</si>
  <si>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</si>
  <si>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</si>
  <si>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</si>
  <si>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</si>
  <si>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</si>
  <si>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</si>
  <si>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</si>
  <si>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</si>
  <si>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</si>
  <si>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</si>
  <si>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</si>
  <si>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</si>
  <si>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</si>
  <si>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</si>
  <si>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</si>
  <si>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</si>
  <si>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</si>
  <si>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</si>
  <si>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</si>
  <si>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</si>
  <si>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</si>
  <si>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</si>
  <si>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</si>
  <si>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</si>
  <si>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</si>
  <si>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</si>
  <si>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</si>
  <si>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</si>
  <si>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</si>
  <si>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</si>
  <si>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</si>
  <si>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</si>
  <si>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</si>
  <si>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</si>
  <si>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</si>
  <si>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</si>
  <si>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</si>
  <si>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</si>
  <si>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</si>
  <si>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</si>
  <si>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</si>
  <si>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</si>
  <si>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</si>
  <si>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</si>
  <si>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</si>
  <si>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</si>
  <si>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</si>
  <si>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</si>
  <si>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</si>
  <si>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</si>
  <si>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</si>
  <si>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</si>
  <si>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</si>
  <si>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</si>
  <si>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</si>
  <si>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</si>
  <si>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</si>
  <si>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</si>
  <si>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</si>
  <si>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</si>
  <si>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</si>
  <si>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</si>
  <si>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</si>
  <si>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</si>
  <si>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</si>
  <si>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</si>
  <si>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</si>
  <si>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</si>
  <si>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</si>
  <si>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</si>
  <si>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</si>
  <si>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</si>
  <si>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</si>
  <si>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</si>
  <si>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</si>
  <si>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</si>
  <si>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</si>
  <si>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</si>
  <si>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</si>
  <si>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</si>
  <si>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</si>
  <si>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</si>
  <si>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</si>
  <si>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</si>
  <si>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</si>
  <si>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</si>
  <si>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</si>
  <si>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</si>
  <si>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</si>
  <si>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</si>
  <si>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</si>
  <si>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</si>
  <si>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</si>
  <si>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</si>
  <si>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</si>
  <si>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</si>
  <si>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</si>
  <si>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</si>
  <si>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</si>
  <si>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</si>
  <si>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</si>
  <si>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</si>
  <si>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</si>
  <si>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</si>
  <si>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</si>
  <si>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</si>
  <si>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</si>
  <si>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</si>
  <si>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</si>
  <si>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</si>
  <si>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</si>
  <si>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</si>
  <si>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</si>
  <si>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</si>
  <si>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</si>
  <si>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</si>
  <si>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</si>
  <si>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</si>
  <si>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</si>
  <si>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</si>
  <si>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</si>
  <si>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</si>
  <si>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</si>
  <si>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</si>
  <si>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</si>
  <si>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</si>
  <si>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</si>
  <si>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</si>
  <si>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</si>
  <si>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</si>
  <si>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</si>
  <si>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</si>
  <si>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</si>
  <si>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</si>
  <si>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</si>
  <si>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</si>
  <si>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</si>
  <si>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</si>
  <si>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</si>
  <si>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</si>
  <si>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</si>
  <si>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</si>
  <si>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</si>
  <si>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</si>
  <si>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</si>
  <si>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</si>
  <si>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</si>
  <si>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</si>
  <si>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</si>
  <si>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</si>
  <si>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</si>
  <si>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</si>
  <si>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</si>
  <si>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</si>
  <si>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</si>
  <si>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</si>
  <si>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</si>
  <si>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</si>
  <si>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</si>
  <si>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</si>
  <si>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</si>
  <si>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</si>
  <si>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</si>
  <si>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</si>
  <si>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</si>
  <si>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</si>
  <si>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</si>
  <si>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</si>
  <si>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</si>
  <si>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</si>
  <si>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</si>
  <si>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</si>
  <si>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</si>
  <si>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</si>
  <si>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</si>
  <si>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</si>
  <si>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</si>
  <si>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</si>
  <si>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</si>
  <si>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</si>
  <si>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</si>
  <si>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</si>
  <si>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</si>
  <si>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</si>
  <si>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</si>
  <si>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</si>
  <si>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</si>
  <si>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</si>
  <si>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</si>
  <si>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</si>
  <si>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</si>
  <si>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</si>
  <si>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</si>
  <si>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</si>
  <si>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</si>
  <si>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</si>
  <si>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</si>
  <si>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</si>
  <si>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</si>
  <si>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</si>
  <si>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</si>
  <si>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</si>
  <si>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</si>
  <si>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</si>
  <si>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</si>
  <si>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</si>
  <si>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</si>
  <si>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</si>
  <si>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</si>
  <si>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</si>
  <si>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</si>
  <si>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</si>
  <si>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</si>
  <si>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</si>
  <si>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</si>
  <si>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</si>
  <si>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</si>
  <si>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</si>
  <si>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</si>
  <si>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</si>
  <si>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</si>
  <si>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</si>
  <si>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</si>
  <si>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</si>
  <si>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</si>
  <si>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</si>
  <si>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</si>
  <si>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</si>
  <si>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</si>
  <si>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</si>
  <si>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</si>
  <si>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</si>
  <si>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</si>
  <si>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</si>
  <si>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</si>
  <si>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</si>
  <si>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</si>
  <si>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</si>
  <si>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</si>
  <si>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</si>
  <si>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</si>
  <si>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</si>
  <si>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</si>
  <si>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</si>
  <si>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</si>
  <si>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</si>
  <si>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</si>
  <si>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</si>
  <si>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</si>
  <si>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</si>
  <si>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</si>
  <si>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</si>
  <si>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</si>
  <si>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</si>
  <si>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</si>
  <si>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</si>
  <si>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</si>
  <si>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</si>
  <si>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</si>
  <si>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</si>
  <si>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</si>
  <si>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</si>
  <si>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</si>
  <si>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</si>
  <si>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</si>
  <si>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</si>
  <si>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</si>
  <si>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</si>
  <si>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</si>
  <si>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</si>
  <si>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</si>
  <si>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</si>
  <si>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</si>
  <si>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</si>
  <si>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</si>
  <si>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</si>
  <si>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</si>
  <si>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</si>
  <si>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</si>
  <si>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</si>
  <si>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</si>
  <si>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</si>
  <si>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</si>
  <si>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</si>
  <si>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</si>
  <si>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</si>
  <si>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</si>
  <si>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</si>
  <si>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</si>
  <si>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</si>
  <si>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</si>
  <si>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</si>
  <si>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</si>
  <si>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</si>
  <si>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</si>
  <si>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</si>
  <si>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</si>
  <si>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</si>
  <si>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</si>
  <si>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</si>
  <si>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</si>
  <si>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</si>
  <si>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</si>
  <si>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</si>
  <si>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</si>
  <si>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</si>
  <si>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</si>
  <si>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</si>
  <si>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</si>
  <si>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</si>
  <si>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</si>
  <si>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</si>
  <si>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</si>
  <si>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</si>
  <si>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</si>
  <si>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</si>
  <si>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</si>
  <si>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</si>
  <si>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</si>
  <si>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</si>
  <si>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</si>
  <si>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</si>
  <si>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</si>
  <si>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</si>
  <si>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</si>
  <si>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</si>
  <si>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</si>
  <si>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</si>
  <si>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</si>
  <si>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</si>
  <si>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</si>
  <si>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</si>
  <si>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</si>
  <si>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</si>
  <si>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</si>
  <si>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</si>
  <si>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</si>
  <si>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</si>
  <si>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</si>
  <si>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</si>
  <si>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</si>
  <si>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</si>
  <si>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</si>
  <si>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</si>
  <si>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</si>
  <si>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</si>
  <si>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</si>
  <si>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</si>
  <si>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</si>
  <si>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</si>
  <si>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</si>
  <si>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</si>
  <si>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</si>
  <si>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</si>
  <si>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</si>
  <si>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</si>
  <si>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</si>
  <si>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</si>
  <si>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</si>
  <si>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</si>
  <si>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</si>
  <si>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</si>
  <si>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</si>
  <si>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</si>
  <si>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</si>
  <si>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</si>
  <si>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</si>
  <si>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</si>
  <si>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</si>
  <si>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</si>
  <si>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</si>
  <si>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</si>
  <si>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</si>
  <si>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</si>
  <si>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</si>
  <si>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</si>
  <si>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</si>
  <si>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</si>
  <si>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</si>
  <si>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</si>
  <si>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</si>
  <si>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</si>
  <si>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</si>
  <si>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</si>
  <si>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</si>
  <si>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</si>
  <si>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</si>
  <si>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</si>
  <si>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</si>
  <si>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</si>
  <si>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</si>
  <si>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</si>
  <si>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</si>
  <si>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</si>
  <si>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</si>
  <si>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</si>
  <si>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</si>
  <si>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</si>
  <si>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</si>
  <si>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</si>
  <si>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</si>
  <si>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</si>
  <si>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</si>
  <si>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</si>
  <si>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</si>
  <si>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</si>
  <si>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</si>
  <si>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</si>
  <si>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</si>
  <si>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</si>
  <si>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</si>
  <si>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</si>
  <si>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</si>
  <si>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</si>
  <si>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</si>
  <si>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</si>
  <si>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</si>
  <si>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</si>
  <si>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</si>
  <si>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</si>
  <si>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</si>
  <si>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</si>
  <si>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</si>
  <si>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</si>
  <si>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</si>
  <si>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</si>
  <si>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</si>
  <si>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</si>
  <si>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</si>
  <si>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</si>
  <si>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</si>
  <si>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</si>
  <si>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</si>
  <si>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</si>
  <si>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</si>
  <si>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</si>
  <si>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</si>
  <si>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</si>
  <si>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</si>
  <si>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</si>
  <si>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</si>
  <si>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</si>
  <si>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</si>
  <si>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</si>
  <si>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</si>
  <si>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</si>
  <si>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</si>
  <si>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</si>
  <si>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</si>
  <si>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</si>
  <si>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</si>
  <si>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</si>
  <si>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</si>
  <si>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</si>
  <si>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</si>
  <si>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</si>
  <si>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</si>
  <si>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</si>
  <si>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</si>
  <si>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</si>
  <si>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</si>
  <si>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</si>
  <si>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</si>
  <si>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</si>
  <si>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</si>
  <si>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</si>
  <si>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</si>
  <si>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</si>
  <si>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</si>
  <si>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</si>
  <si>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</si>
  <si>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</si>
  <si>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</si>
  <si>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</si>
  <si>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</si>
  <si>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</si>
  <si>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</si>
  <si>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</si>
  <si>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</si>
  <si>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</si>
  <si>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</si>
  <si>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</si>
  <si>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</si>
  <si>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</si>
  <si>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</si>
  <si>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</si>
  <si>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</si>
  <si>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</si>
  <si>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</si>
  <si>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</si>
  <si>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</si>
  <si>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</si>
  <si>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</si>
  <si>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</si>
  <si>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</si>
  <si>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</si>
  <si>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</si>
  <si>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</si>
  <si>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</si>
  <si>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</si>
  <si>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</si>
  <si>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</si>
  <si>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</si>
  <si>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</si>
  <si>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</si>
  <si>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</si>
  <si>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</si>
  <si>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</si>
  <si>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</si>
  <si>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</si>
  <si>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</si>
  <si>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</si>
  <si>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</si>
  <si>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</si>
  <si>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</si>
  <si>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</si>
  <si>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</si>
  <si>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</si>
  <si>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</si>
  <si>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</si>
  <si>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</si>
  <si>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</si>
  <si>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</si>
  <si>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</si>
  <si>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</si>
  <si>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</si>
  <si>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</si>
  <si>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</si>
  <si>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</si>
  <si>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</si>
  <si>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</si>
  <si>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</si>
  <si>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</si>
  <si>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</si>
  <si>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</si>
  <si>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</si>
  <si>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</si>
  <si>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</si>
  <si>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</si>
  <si>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</si>
  <si>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</si>
  <si>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</si>
  <si>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</si>
  <si>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</si>
  <si>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</si>
  <si>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</si>
  <si>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</si>
  <si>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</si>
  <si>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</si>
  <si>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</si>
  <si>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</si>
  <si>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</si>
  <si>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</si>
  <si>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</si>
  <si>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</si>
  <si>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</si>
  <si>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</si>
  <si>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</si>
  <si>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</si>
  <si>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</si>
  <si>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</si>
  <si>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</si>
  <si>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</si>
  <si>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</si>
  <si>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</si>
  <si>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</si>
  <si>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</si>
  <si>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</si>
  <si>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</si>
  <si>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</si>
  <si>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</si>
  <si>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</si>
  <si>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</si>
  <si>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</si>
  <si>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</si>
  <si>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</si>
  <si>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</si>
  <si>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</si>
  <si>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</si>
  <si>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</si>
  <si>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</si>
  <si>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</si>
  <si>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</si>
  <si>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</si>
  <si>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</si>
  <si>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</si>
  <si>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</si>
  <si>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</si>
  <si>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</si>
  <si>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</si>
  <si>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</si>
  <si>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</si>
  <si>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</si>
  <si>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</si>
  <si>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</si>
  <si>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</si>
  <si>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</si>
  <si>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</si>
  <si>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</si>
  <si>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</si>
  <si>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</si>
  <si>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</si>
  <si>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</si>
  <si>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</si>
  <si>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</si>
  <si>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</si>
  <si>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</si>
  <si>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</si>
  <si>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</si>
  <si>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</si>
  <si>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</si>
  <si>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</si>
  <si>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</si>
  <si>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</si>
  <si>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</si>
  <si>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</si>
  <si>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</si>
  <si>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</si>
  <si>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</si>
  <si>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</si>
  <si>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</si>
  <si>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</si>
  <si>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</si>
  <si>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</si>
  <si>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</si>
  <si>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</si>
  <si>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</si>
  <si>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</si>
  <si>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</si>
  <si>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</si>
  <si>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</si>
  <si>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</si>
  <si>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</si>
  <si>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</si>
  <si>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</si>
  <si>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</si>
  <si>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</si>
  <si>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</si>
  <si>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</si>
  <si>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</si>
  <si>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</si>
  <si>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</si>
  <si>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</si>
  <si>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</si>
  <si>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</si>
  <si>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</si>
  <si>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</si>
  <si>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</si>
  <si>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</si>
  <si>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</si>
  <si>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</si>
  <si>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</si>
  <si>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</si>
  <si>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</si>
  <si>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</si>
  <si>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</si>
  <si>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</si>
  <si>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</si>
  <si>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</si>
  <si>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</si>
  <si>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</si>
  <si>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</si>
  <si>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</si>
  <si>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</si>
  <si>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</si>
  <si>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</si>
  <si>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</si>
  <si>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</si>
  <si>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</si>
  <si>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</si>
  <si>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</si>
  <si>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</si>
  <si>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</si>
  <si>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</si>
  <si>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</si>
  <si>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</si>
  <si>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</si>
  <si>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</si>
  <si>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</si>
  <si>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</si>
  <si>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</si>
  <si>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</si>
  <si>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</si>
  <si>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</si>
  <si>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</si>
  <si>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</si>
  <si>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</si>
  <si>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</si>
  <si>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</si>
  <si>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</si>
  <si>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</si>
  <si>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</si>
  <si>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</si>
  <si>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</si>
  <si>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</si>
  <si>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</si>
  <si>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</si>
  <si>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</si>
  <si>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</si>
  <si>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</si>
  <si>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</si>
  <si>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</si>
  <si>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</si>
  <si>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</si>
  <si>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</si>
  <si>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</si>
  <si>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</si>
  <si>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</si>
  <si>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</si>
  <si>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</si>
  <si>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</si>
  <si>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</si>
  <si>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</si>
  <si>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</si>
  <si>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</si>
  <si>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</si>
  <si>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</si>
  <si>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</si>
  <si>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</si>
  <si>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</si>
  <si>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</si>
  <si>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</si>
  <si>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</si>
  <si>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</si>
  <si>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</si>
  <si>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</si>
  <si>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</si>
  <si>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</si>
  <si>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</si>
  <si>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</si>
  <si>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</si>
  <si>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</si>
  <si>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</si>
  <si>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</si>
  <si>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</si>
  <si>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</si>
  <si>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</si>
  <si>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</si>
  <si>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</si>
  <si>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</si>
  <si>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</si>
  <si>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</si>
  <si>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</si>
  <si>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</si>
  <si>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</si>
  <si>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</si>
  <si>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</si>
  <si>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</si>
  <si>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</si>
  <si>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</si>
  <si>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</si>
  <si>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</si>
  <si>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</si>
  <si>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</si>
  <si>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</si>
  <si>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</si>
  <si>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</si>
  <si>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</si>
  <si>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</si>
  <si>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</si>
  <si>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</si>
  <si>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</si>
  <si>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</si>
  <si>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</si>
  <si>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</si>
  <si>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</si>
  <si>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</si>
  <si>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</si>
  <si>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</si>
  <si>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</si>
  <si>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</si>
  <si>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</si>
  <si>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</si>
  <si>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</si>
  <si>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</si>
  <si>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</si>
  <si>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</si>
  <si>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</si>
  <si>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</si>
  <si>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</si>
  <si>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</si>
  <si>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</si>
  <si>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</si>
  <si>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</si>
  <si>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</si>
  <si>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</si>
  <si>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</si>
  <si>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</si>
  <si>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</si>
  <si>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</si>
  <si>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</si>
  <si>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</si>
  <si>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</si>
  <si>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</si>
  <si>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</si>
  <si>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</si>
  <si>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</si>
  <si>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</si>
  <si>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</si>
  <si>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</si>
  <si>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</si>
  <si>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</si>
  <si>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</si>
  <si>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</si>
  <si>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</si>
  <si>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</si>
  <si>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</si>
  <si>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</si>
  <si>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</si>
  <si>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</si>
  <si>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</si>
  <si>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</si>
  <si>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</si>
  <si>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</si>
  <si>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</si>
  <si>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</si>
  <si>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</si>
  <si>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</si>
  <si>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</si>
  <si>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</si>
  <si>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</si>
  <si>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</si>
  <si>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</si>
  <si>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</si>
  <si>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</si>
  <si>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</si>
  <si>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</si>
  <si>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</si>
  <si>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</si>
  <si>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</si>
  <si>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</si>
  <si>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</si>
  <si>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</si>
  <si>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</si>
  <si>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</si>
  <si>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</si>
  <si>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</si>
  <si>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</si>
  <si>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</si>
  <si>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</si>
  <si>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</si>
  <si>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</si>
  <si>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</si>
  <si>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</si>
  <si>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</si>
  <si>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</si>
  <si>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</si>
  <si>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</si>
  <si>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</si>
  <si>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</si>
  <si>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</si>
  <si>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</si>
  <si>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</si>
  <si>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</si>
  <si>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</si>
  <si>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</si>
  <si>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</si>
  <si>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</si>
  <si>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</si>
  <si>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</si>
  <si>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</si>
  <si>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</si>
  <si>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</si>
  <si>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</si>
  <si>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</si>
  <si>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</si>
  <si>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</si>
  <si>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</si>
  <si>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</si>
  <si>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</si>
  <si>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</si>
  <si>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</si>
  <si>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</si>
  <si>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</si>
  <si>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</si>
  <si>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</si>
  <si>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</si>
  <si>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</si>
  <si>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</si>
  <si>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</si>
  <si>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</si>
  <si>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</si>
  <si>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</si>
  <si>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</si>
  <si>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</si>
  <si>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</si>
  <si>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</si>
  <si>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</si>
  <si>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</si>
  <si>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</si>
  <si>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</si>
  <si>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</si>
  <si>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</si>
  <si>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</si>
  <si>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</si>
  <si>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</si>
  <si>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</si>
  <si>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</si>
  <si>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</si>
  <si>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</si>
  <si>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</si>
  <si>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</si>
  <si>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</si>
  <si>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</si>
  <si>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</si>
  <si>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</si>
  <si>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</si>
  <si>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</si>
  <si>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</si>
  <si>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</si>
  <si>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</si>
  <si>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</si>
  <si>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</si>
  <si>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</si>
  <si>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</si>
  <si>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</si>
  <si>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</si>
  <si>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</si>
  <si>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</si>
  <si>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</si>
  <si>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</si>
  <si>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</si>
  <si>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</si>
  <si>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</si>
  <si>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</si>
  <si>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</si>
  <si>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</si>
  <si>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</si>
  <si>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</si>
  <si>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</si>
  <si>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</si>
  <si>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</si>
  <si>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</si>
  <si>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</si>
  <si>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</si>
  <si>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</si>
  <si>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</si>
  <si>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</si>
  <si>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</si>
  <si>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</si>
  <si>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</si>
  <si>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</si>
  <si>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</si>
  <si>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</si>
  <si>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</si>
  <si>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</si>
  <si>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</si>
  <si>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</si>
  <si>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</si>
  <si>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</si>
  <si>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</si>
  <si>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</si>
  <si>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</si>
  <si>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</si>
  <si>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</si>
  <si>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</si>
  <si>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</si>
  <si>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</si>
  <si>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</si>
  <si>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</si>
  <si>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</si>
  <si>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</si>
  <si>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</si>
  <si>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</si>
  <si>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</si>
  <si>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</si>
  <si>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</si>
  <si>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</si>
  <si>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</si>
  <si>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</si>
  <si>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</si>
  <si>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</si>
  <si>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</si>
  <si>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</si>
  <si>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</si>
  <si>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</si>
  <si>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</si>
  <si>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</si>
  <si>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</si>
  <si>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</si>
  <si>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</si>
  <si>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</si>
  <si>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</si>
  <si>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</si>
  <si>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</si>
  <si>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</si>
  <si>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</si>
  <si>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</si>
  <si>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</si>
  <si>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</si>
  <si>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</si>
  <si>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</si>
  <si>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</si>
  <si>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</si>
  <si>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</si>
  <si>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</si>
  <si>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</si>
  <si>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</si>
  <si>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</si>
  <si>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</si>
  <si>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</si>
  <si>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</si>
  <si>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</si>
  <si>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</si>
  <si>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</si>
  <si>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</si>
  <si>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</si>
  <si>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</si>
  <si>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</si>
  <si>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</si>
  <si>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</si>
  <si>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</si>
  <si>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</si>
  <si>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</si>
  <si>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</si>
  <si>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</si>
  <si>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</si>
  <si>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</si>
  <si>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</si>
  <si>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</si>
  <si>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</si>
  <si>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</si>
  <si>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</si>
  <si>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</si>
  <si>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</si>
  <si>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</si>
  <si>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</si>
  <si>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</si>
  <si>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</si>
  <si>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</si>
  <si>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</si>
  <si>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</si>
  <si>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</si>
  <si>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</si>
  <si>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</si>
  <si>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</si>
  <si>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</si>
  <si>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</si>
  <si>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</si>
  <si>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</si>
  <si>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</si>
  <si>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</si>
  <si>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</si>
  <si>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</si>
  <si>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</si>
  <si>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</si>
  <si>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</si>
  <si>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</si>
  <si>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</si>
  <si>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</si>
  <si>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</si>
  <si>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</si>
  <si>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</si>
  <si>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</si>
  <si>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</si>
  <si>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</si>
  <si>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</si>
  <si>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</si>
  <si>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</si>
  <si>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</si>
  <si>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</si>
  <si>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</si>
  <si>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</si>
  <si>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</si>
  <si>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</si>
  <si>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</si>
  <si>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</si>
  <si>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</si>
  <si>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</si>
  <si>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</si>
  <si>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</si>
  <si>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</si>
  <si>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</si>
  <si>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</si>
  <si>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</si>
  <si>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</si>
  <si>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</si>
  <si>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</si>
  <si>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</si>
  <si>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</si>
  <si>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</si>
  <si>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</si>
  <si>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</si>
  <si>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</si>
  <si>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</si>
  <si>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</si>
  <si>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</si>
  <si>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</si>
  <si>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</si>
  <si>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</si>
  <si>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</si>
  <si>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</si>
  <si>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</si>
  <si>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</si>
  <si>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</si>
  <si>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</si>
  <si>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</si>
  <si>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</si>
  <si>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</si>
  <si>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</si>
  <si>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</si>
  <si>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</si>
  <si>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</si>
  <si>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</si>
  <si>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</si>
  <si>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</si>
  <si>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</si>
  <si>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</si>
  <si>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</si>
  <si>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</si>
  <si>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</si>
  <si>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</si>
  <si>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</si>
  <si>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</si>
  <si>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</si>
  <si>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</si>
  <si>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</si>
  <si>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</si>
  <si>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</si>
  <si>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</si>
  <si>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</si>
  <si>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</si>
  <si>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</si>
  <si>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</si>
  <si>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</si>
  <si>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</si>
  <si>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</si>
  <si>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</si>
  <si>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</si>
  <si>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</si>
  <si>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</si>
  <si>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</si>
  <si>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</si>
  <si>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</si>
  <si>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</si>
  <si>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</si>
  <si>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</si>
  <si>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</si>
  <si>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</si>
  <si>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</si>
  <si>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</si>
  <si>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</si>
  <si>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</si>
  <si>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</si>
  <si>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</si>
  <si>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</si>
  <si>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</si>
  <si>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</si>
  <si>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</si>
  <si>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</si>
  <si>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</si>
  <si>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</si>
  <si>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</si>
  <si>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</si>
  <si>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</si>
  <si>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</si>
  <si>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</si>
  <si>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</si>
  <si>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</si>
  <si>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</si>
  <si>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</si>
  <si>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</si>
  <si>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</si>
  <si>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</si>
  <si>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</si>
  <si>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</si>
  <si>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</si>
  <si>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</si>
  <si>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</si>
  <si>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</si>
  <si>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</si>
  <si>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</si>
  <si>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</si>
  <si>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</si>
  <si>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</si>
  <si>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</si>
  <si>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</si>
  <si>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</si>
  <si>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</si>
  <si>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</si>
  <si>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</si>
  <si>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</si>
  <si>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</si>
  <si>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</si>
  <si>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</si>
  <si>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</si>
  <si>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</si>
  <si>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</si>
  <si>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</si>
  <si>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</si>
  <si>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</si>
  <si>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</si>
  <si>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</si>
  <si>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</si>
  <si>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</si>
  <si>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</si>
  <si>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</si>
  <si>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</si>
  <si>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</si>
  <si>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</si>
  <si>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</si>
  <si>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</si>
  <si>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</si>
  <si>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</si>
  <si>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</si>
  <si>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</si>
  <si>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</si>
  <si>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</si>
  <si>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</si>
  <si>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</si>
  <si>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</si>
  <si>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</si>
  <si>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</si>
  <si>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</si>
  <si>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</si>
  <si>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</si>
  <si>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</si>
  <si>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</si>
  <si>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</si>
  <si>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</si>
  <si>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</si>
  <si>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</si>
  <si>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</si>
  <si>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</si>
  <si>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</si>
  <si>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</si>
  <si>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</si>
  <si>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</si>
  <si>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</si>
  <si>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</si>
  <si>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</si>
  <si>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</si>
  <si>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</si>
  <si>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</si>
  <si>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</si>
  <si>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</si>
  <si>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</si>
  <si>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</si>
  <si>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</si>
  <si>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</si>
  <si>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</si>
  <si>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</si>
  <si>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</si>
  <si>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</si>
  <si>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</si>
  <si>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</si>
  <si>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</si>
  <si>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</si>
  <si>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</si>
  <si>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</si>
  <si>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</si>
  <si>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</si>
  <si>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</si>
  <si>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</si>
  <si>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</si>
  <si>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</si>
  <si>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</si>
  <si>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</si>
  <si>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</si>
  <si>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</si>
  <si>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</si>
  <si>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</si>
  <si>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</si>
  <si>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</si>
  <si>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</si>
  <si>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</si>
  <si>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</si>
  <si>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</si>
  <si>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</si>
  <si>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</si>
  <si>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</si>
  <si>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</si>
  <si>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</si>
  <si>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</si>
  <si>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</si>
  <si>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</si>
  <si>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</si>
  <si>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</si>
  <si>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</si>
  <si>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</si>
  <si>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</si>
  <si>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</si>
  <si>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</si>
  <si>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</si>
  <si>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</si>
  <si>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</si>
  <si>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</si>
  <si>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</si>
  <si>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</si>
  <si>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</si>
  <si>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</si>
  <si>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</si>
  <si>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</si>
  <si>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</si>
  <si>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</si>
  <si>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</si>
  <si>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</si>
  <si>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</si>
  <si>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</si>
  <si>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</si>
  <si>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</si>
  <si>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</si>
  <si>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</si>
  <si>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</si>
  <si>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</si>
  <si>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</si>
  <si>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</si>
  <si>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</si>
  <si>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</si>
  <si>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</si>
  <si>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</si>
  <si>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</si>
  <si>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</si>
  <si>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</si>
  <si>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</si>
  <si>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</si>
  <si>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</si>
  <si>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</si>
  <si>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</si>
  <si>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</si>
  <si>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</si>
  <si>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</si>
  <si>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</si>
  <si>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</si>
  <si>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</si>
  <si>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</si>
  <si>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</si>
  <si>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</si>
  <si>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</si>
  <si>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</si>
  <si>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</si>
  <si>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</si>
  <si>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</si>
  <si>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</si>
  <si>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</si>
  <si>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</si>
  <si>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</si>
  <si>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</si>
  <si>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</si>
  <si>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</si>
  <si>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</si>
  <si>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</si>
  <si>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</si>
  <si>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</si>
  <si>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</si>
  <si>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</si>
  <si>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</si>
  <si>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</si>
  <si>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</si>
  <si>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</si>
  <si>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</si>
  <si>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</si>
  <si>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</si>
  <si>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</si>
  <si>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</si>
  <si>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</si>
  <si>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</si>
  <si>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</si>
  <si>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</si>
  <si>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</si>
  <si>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</si>
  <si>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</si>
  <si>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</si>
  <si>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</si>
  <si>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</si>
  <si>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</si>
  <si>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</si>
  <si>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</si>
  <si>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</si>
  <si>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</si>
  <si>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</si>
  <si>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</si>
  <si>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</si>
  <si>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</si>
  <si>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</si>
  <si>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</si>
  <si>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</si>
  <si>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</si>
  <si>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</si>
  <si>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</si>
  <si>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</si>
  <si>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</si>
  <si>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</si>
  <si>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</si>
  <si>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</si>
  <si>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</si>
  <si>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</si>
  <si>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</si>
  <si>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</si>
  <si>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</si>
  <si>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</si>
  <si>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</si>
  <si>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</si>
  <si>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</si>
  <si>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</si>
  <si>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</si>
  <si>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</si>
  <si>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</si>
  <si>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</si>
  <si>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</si>
  <si>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</si>
  <si>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</si>
  <si>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</si>
  <si>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</si>
  <si>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</si>
  <si>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</si>
  <si>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</si>
  <si>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</si>
  <si>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</si>
  <si>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</si>
  <si>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</si>
  <si>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</si>
  <si>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</si>
  <si>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</si>
  <si>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</si>
  <si>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</si>
  <si>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</si>
  <si>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</si>
  <si>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</si>
  <si>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</si>
  <si>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</si>
  <si>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</si>
  <si>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</si>
  <si>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</si>
  <si>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</si>
  <si>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</si>
  <si>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</si>
  <si>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</si>
  <si>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</si>
  <si>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</si>
  <si>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</si>
  <si>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</si>
  <si>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</si>
  <si>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</si>
  <si>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</si>
  <si>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</si>
  <si>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</si>
  <si>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</si>
  <si>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</si>
  <si>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</si>
  <si>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</si>
  <si>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</si>
  <si>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</si>
  <si>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</si>
  <si>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</si>
  <si>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</si>
  <si>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</si>
  <si>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</si>
  <si>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</si>
  <si>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</si>
  <si>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</si>
  <si>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</si>
  <si>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</si>
  <si>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</si>
  <si>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</si>
  <si>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</si>
  <si>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</si>
  <si>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</si>
  <si>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</si>
  <si>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</si>
  <si>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</si>
  <si>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</si>
  <si>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</si>
  <si>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</si>
  <si>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</si>
  <si>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</si>
  <si>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</si>
  <si>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</si>
  <si>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</si>
  <si>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</si>
  <si>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</si>
  <si>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</si>
  <si>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</si>
  <si>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</si>
  <si>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</si>
  <si>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</si>
  <si>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</si>
  <si>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</si>
  <si>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</si>
  <si>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</si>
  <si>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</si>
  <si>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</si>
  <si>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</si>
  <si>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</si>
  <si>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</si>
  <si>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</si>
  <si>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</si>
  <si>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</si>
  <si>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</si>
  <si>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</si>
  <si>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</si>
  <si>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</si>
  <si>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</si>
  <si>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</si>
  <si>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</si>
  <si>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</si>
  <si>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</si>
  <si>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</si>
  <si>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</si>
  <si>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</si>
  <si>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</si>
  <si>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</si>
  <si>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</si>
  <si>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</si>
  <si>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</si>
  <si>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</si>
  <si>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</si>
  <si>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</si>
  <si>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</si>
  <si>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</si>
  <si>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</si>
  <si>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</si>
  <si>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</si>
  <si>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</si>
  <si>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</si>
  <si>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</si>
  <si>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</si>
  <si>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</si>
  <si>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</si>
  <si>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</si>
  <si>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</si>
  <si>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</si>
  <si>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</si>
  <si>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</si>
  <si>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</si>
  <si>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</si>
  <si>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</si>
  <si>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</si>
  <si>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</si>
  <si>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</si>
  <si>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</si>
  <si>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</si>
  <si>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</si>
  <si>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</si>
  <si>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</si>
  <si>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</si>
  <si>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</si>
  <si>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</si>
  <si>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</si>
  <si>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</si>
  <si>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</si>
  <si>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</si>
  <si>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</si>
  <si>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</si>
  <si>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</si>
  <si>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</si>
  <si>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</si>
  <si>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</si>
  <si>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</si>
  <si>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</si>
  <si>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</si>
  <si>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</si>
  <si>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</si>
  <si>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</si>
  <si>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</si>
  <si>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</si>
  <si>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</si>
  <si>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</si>
  <si>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</si>
  <si>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</si>
  <si>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</si>
  <si>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</si>
  <si>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</si>
  <si>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</si>
  <si>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</si>
  <si>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</si>
  <si>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</si>
  <si>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</si>
  <si>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</si>
  <si>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</si>
  <si>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</si>
  <si>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</si>
  <si>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</si>
  <si>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</si>
  <si>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</si>
  <si>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</si>
  <si>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</si>
  <si>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</si>
  <si>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</si>
  <si>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</si>
  <si>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</si>
  <si>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</si>
  <si>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</si>
  <si>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</si>
  <si>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</si>
  <si>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</si>
  <si>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</si>
  <si>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</si>
  <si>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</si>
  <si>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</si>
  <si>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</si>
  <si>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</si>
  <si>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</si>
  <si>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</si>
  <si>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</si>
  <si>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</si>
  <si>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</si>
  <si>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</si>
  <si>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</si>
  <si>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</si>
  <si>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</si>
  <si>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</si>
  <si>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</si>
  <si>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</si>
  <si>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</si>
  <si>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</si>
  <si>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</si>
  <si>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</si>
  <si>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</si>
  <si>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</si>
  <si>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</si>
  <si>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</si>
  <si>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</si>
  <si>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</si>
  <si>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</si>
  <si>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</si>
  <si>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</si>
  <si>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</si>
  <si>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</si>
  <si>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</si>
  <si>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</si>
  <si>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</si>
  <si>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</si>
  <si>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</si>
  <si>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</si>
  <si>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</si>
  <si>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</si>
  <si>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</si>
  <si>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</si>
  <si>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</si>
  <si>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</si>
  <si>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</si>
  <si>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</si>
  <si>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</si>
  <si>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</si>
  <si>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</si>
  <si>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</si>
  <si>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</si>
  <si>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</si>
  <si>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</si>
  <si>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</si>
  <si>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</si>
  <si>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</si>
  <si>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</si>
  <si>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</si>
  <si>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</si>
  <si>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</si>
  <si>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</si>
  <si>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</si>
  <si>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</si>
  <si>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</si>
  <si>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</si>
  <si>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</si>
  <si>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</si>
  <si>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</si>
  <si>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</si>
  <si>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</si>
  <si>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</si>
  <si>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</si>
  <si>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</si>
  <si>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</si>
  <si>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</si>
  <si>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</si>
  <si>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</si>
  <si>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</si>
  <si>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</si>
  <si>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</si>
  <si>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</si>
  <si>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</si>
  <si>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</si>
  <si>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</si>
  <si>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</si>
  <si>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</si>
  <si>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</si>
  <si>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</si>
  <si>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</si>
  <si>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</si>
  <si>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</si>
  <si>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</si>
  <si>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</si>
  <si>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</si>
  <si>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</si>
  <si>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</si>
  <si>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</si>
  <si>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</si>
  <si>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</si>
  <si>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</si>
  <si>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</si>
  <si>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</si>
  <si>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</si>
  <si>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</si>
  <si>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</si>
  <si>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</si>
  <si>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</si>
  <si>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</si>
  <si>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</si>
  <si>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</si>
  <si>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</si>
  <si>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</si>
  <si>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</si>
  <si>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</si>
  <si>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</si>
  <si>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</si>
  <si>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</si>
  <si>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</si>
  <si>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</si>
  <si>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</si>
  <si>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</si>
  <si>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</si>
  <si>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</si>
  <si>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</si>
  <si>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</si>
  <si>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</si>
  <si>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</si>
  <si>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</si>
  <si>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</si>
  <si>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</si>
  <si>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</si>
  <si>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</si>
  <si>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</si>
  <si>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</si>
  <si>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</si>
  <si>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</si>
  <si>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</si>
  <si>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</si>
  <si>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</si>
  <si>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</si>
  <si>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</si>
  <si>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</si>
  <si>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</si>
  <si>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</si>
  <si>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</si>
  <si>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</si>
  <si>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</si>
  <si>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</si>
  <si>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</si>
  <si>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</si>
  <si>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</si>
  <si>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</si>
  <si>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</si>
  <si>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</si>
  <si>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</si>
  <si>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</si>
  <si>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</si>
  <si>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</si>
  <si>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</si>
  <si>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</si>
  <si>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</si>
  <si>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</si>
  <si>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</si>
  <si>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</si>
  <si>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</si>
  <si>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</si>
  <si>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</si>
  <si>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</si>
  <si>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</si>
  <si>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</si>
  <si>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</si>
  <si>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</si>
  <si>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</si>
  <si>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</si>
  <si>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</si>
  <si>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</si>
  <si>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</si>
  <si>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</si>
  <si>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</si>
  <si>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</si>
  <si>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</si>
  <si>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</si>
  <si>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</si>
  <si>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</si>
  <si>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</si>
  <si>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</si>
  <si>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</si>
  <si>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</si>
  <si>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</si>
  <si>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</si>
  <si>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</si>
  <si>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</si>
  <si>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</si>
  <si>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</si>
  <si>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</si>
  <si>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</si>
  <si>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</si>
  <si>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</si>
  <si>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</si>
  <si>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</si>
  <si>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</si>
  <si>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</si>
  <si>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</si>
  <si>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</si>
  <si>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</si>
  <si>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</si>
  <si>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</si>
  <si>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</si>
  <si>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</si>
  <si>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</si>
  <si>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</si>
  <si>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</si>
  <si>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</si>
  <si>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</si>
  <si>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</si>
  <si>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</si>
  <si>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</si>
  <si>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</si>
  <si>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</si>
  <si>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</si>
  <si>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</si>
  <si>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</si>
  <si>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</si>
  <si>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</si>
  <si>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</si>
  <si>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</si>
  <si>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</si>
  <si>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</si>
  <si>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</si>
  <si>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</si>
  <si>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</si>
  <si>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</si>
  <si>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</si>
  <si>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</si>
  <si>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</si>
  <si>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</si>
  <si>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</si>
  <si>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</si>
  <si>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</si>
  <si>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</si>
  <si>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</si>
  <si>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</si>
  <si>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</si>
  <si>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</si>
  <si>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</si>
  <si>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</si>
  <si>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</si>
  <si>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</si>
  <si>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</si>
  <si>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</si>
  <si>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</si>
  <si>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</si>
  <si>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</si>
  <si>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</si>
  <si>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</si>
  <si>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</si>
  <si>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</si>
  <si>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</si>
  <si>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</si>
  <si>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</si>
  <si>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</si>
  <si>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</si>
  <si>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</si>
  <si>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</si>
  <si>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</si>
  <si>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</si>
  <si>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</si>
  <si>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</si>
  <si>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</si>
  <si>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</si>
  <si>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</si>
  <si>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</si>
  <si>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</si>
  <si>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</si>
  <si>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</si>
  <si>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</si>
  <si>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</si>
  <si>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</si>
  <si>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</si>
  <si>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</si>
  <si>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</si>
  <si>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</si>
  <si>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</si>
  <si>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</si>
  <si>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</si>
  <si>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</si>
  <si>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</si>
  <si>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</si>
  <si>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</si>
  <si>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</si>
  <si>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</si>
  <si>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</si>
  <si>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</si>
  <si>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</si>
  <si>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</si>
  <si>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</si>
  <si>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</si>
  <si>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</si>
  <si>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</si>
  <si>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</si>
  <si>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</si>
  <si>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</si>
  <si>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</si>
  <si>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</si>
  <si>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</si>
  <si>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</si>
  <si>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</si>
  <si>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</si>
  <si>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</si>
  <si>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</si>
  <si>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</si>
  <si>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</si>
  <si>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</si>
  <si>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</si>
  <si>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</si>
  <si>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</si>
  <si>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</si>
  <si>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</si>
  <si>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</si>
  <si>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</si>
  <si>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</si>
  <si>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</si>
  <si>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</si>
  <si>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</si>
  <si>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</si>
  <si>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</si>
  <si>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</si>
  <si>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</si>
  <si>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</si>
  <si>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</si>
  <si>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</si>
  <si>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</si>
  <si>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</si>
  <si>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</si>
  <si>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</si>
  <si>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</si>
  <si>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</si>
  <si>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</si>
  <si>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</si>
  <si>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</si>
  <si>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</si>
  <si>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</si>
  <si>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</si>
  <si>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</si>
  <si>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</si>
  <si>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</si>
  <si>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</si>
  <si>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</si>
  <si>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</si>
  <si>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</si>
  <si>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</si>
  <si>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</si>
  <si>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</si>
  <si>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</si>
  <si>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</si>
  <si>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</si>
  <si>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</si>
  <si>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</si>
  <si>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</si>
  <si>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</si>
  <si>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</si>
  <si>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</si>
  <si>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</si>
  <si>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</si>
  <si>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</si>
  <si>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</si>
  <si>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</si>
  <si>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</si>
  <si>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</si>
  <si>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</si>
  <si>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</si>
  <si>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</si>
  <si>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</si>
  <si>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</si>
  <si>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</si>
  <si>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</si>
  <si>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</si>
  <si>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</si>
  <si>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</si>
  <si>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</si>
  <si>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</si>
  <si>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</si>
  <si>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</si>
  <si>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</si>
  <si>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</si>
  <si>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</si>
  <si>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</si>
  <si>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</si>
  <si>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</si>
  <si>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</si>
  <si>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</si>
  <si>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</si>
  <si>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</si>
  <si>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</si>
  <si>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</si>
  <si>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</si>
  <si>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</si>
  <si>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</si>
  <si>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</si>
  <si>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</si>
  <si>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</si>
  <si>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</si>
  <si>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</si>
  <si>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</si>
  <si>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</si>
  <si>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</si>
  <si>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</si>
  <si>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</si>
  <si>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</si>
  <si>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</si>
  <si>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</si>
  <si>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</si>
  <si>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</si>
  <si>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</si>
  <si>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</si>
  <si>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</si>
  <si>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</si>
  <si>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</si>
  <si>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</si>
  <si>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</si>
  <si>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</si>
  <si>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</si>
  <si>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</si>
  <si>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</si>
  <si>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</si>
  <si>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</si>
  <si>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</si>
  <si>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</si>
  <si>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</si>
  <si>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</si>
  <si>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</si>
  <si>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</si>
  <si>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</si>
  <si>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</si>
  <si>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</si>
  <si>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</si>
  <si>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</si>
  <si>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</si>
  <si>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</si>
  <si>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</si>
  <si>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</si>
  <si>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</si>
  <si>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</si>
  <si>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</si>
  <si>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</si>
  <si>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</si>
  <si>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</si>
  <si>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</si>
  <si>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</si>
  <si>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</si>
  <si>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</si>
  <si>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</si>
  <si>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</si>
  <si>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</si>
  <si>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</si>
  <si>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</si>
  <si>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</si>
  <si>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</si>
  <si>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</si>
  <si>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</si>
  <si>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</si>
  <si>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</si>
  <si>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</si>
  <si>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</si>
  <si>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</si>
  <si>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</si>
  <si>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</si>
  <si>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</si>
  <si>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</si>
  <si>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</si>
  <si>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</si>
  <si>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</si>
  <si>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</si>
  <si>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</si>
  <si>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</si>
  <si>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</si>
  <si>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</si>
  <si>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</si>
  <si>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</si>
  <si>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</si>
  <si>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</si>
  <si>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</si>
  <si>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</si>
  <si>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</si>
  <si>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</si>
  <si>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</si>
  <si>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</si>
  <si>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</si>
  <si>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</si>
  <si>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</si>
  <si>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</si>
  <si>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</si>
  <si>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</si>
  <si>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</si>
  <si>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</si>
  <si>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</si>
  <si>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</si>
  <si>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</si>
  <si>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</si>
  <si>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</si>
  <si>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</si>
  <si>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</si>
  <si>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</si>
  <si>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</si>
  <si>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</si>
  <si>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</si>
  <si>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</si>
  <si>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</si>
  <si>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</si>
  <si>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</si>
  <si>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</si>
  <si>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</si>
  <si>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</si>
  <si>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</si>
  <si>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</si>
  <si>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</si>
  <si>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</si>
  <si>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</si>
  <si>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</si>
  <si>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</si>
  <si>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</si>
  <si>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</si>
  <si>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</si>
  <si>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</si>
  <si>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</si>
  <si>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</si>
  <si>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</si>
  <si>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</si>
  <si>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</si>
  <si>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</si>
  <si>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</si>
  <si>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</si>
  <si>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</si>
  <si>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</si>
  <si>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</si>
  <si>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</si>
  <si>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</si>
  <si>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</si>
  <si>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</si>
  <si>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</si>
  <si>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</si>
  <si>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</si>
  <si>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</si>
  <si>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</si>
  <si>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</si>
  <si>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</si>
  <si>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</si>
  <si>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</si>
  <si>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</si>
  <si>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</si>
  <si>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</si>
  <si>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</si>
  <si>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</si>
  <si>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</si>
  <si>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</si>
  <si>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</si>
  <si>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</si>
  <si>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</si>
  <si>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</si>
  <si>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</si>
  <si>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</si>
  <si>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</si>
  <si>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</si>
  <si>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</si>
  <si>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</si>
  <si>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</si>
  <si>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</si>
  <si>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</si>
  <si>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</si>
  <si>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</si>
  <si>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</si>
  <si>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</si>
  <si>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</si>
  <si>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</si>
  <si>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</si>
  <si>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</si>
  <si>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</si>
  <si>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</si>
  <si>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</si>
  <si>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</si>
  <si>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</si>
  <si>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</si>
  <si>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</si>
  <si>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</si>
  <si>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</si>
  <si>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</si>
  <si>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</si>
  <si>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</si>
  <si>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</si>
  <si>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</si>
  <si>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</si>
  <si>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</si>
  <si>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</si>
  <si>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</si>
  <si>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</si>
  <si>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</si>
  <si>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</si>
  <si>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</si>
  <si>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</si>
  <si>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</si>
  <si>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</si>
  <si>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</si>
  <si>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</si>
  <si>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</si>
  <si>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</si>
  <si>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</si>
  <si>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</si>
  <si>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</si>
  <si>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</si>
  <si>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</si>
  <si>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</si>
  <si>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</si>
  <si>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</si>
  <si>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</si>
  <si>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</si>
  <si>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</si>
  <si>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</si>
  <si>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</si>
  <si>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</si>
  <si>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</si>
  <si>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</si>
  <si>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</si>
  <si>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</si>
  <si>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</si>
  <si>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</si>
  <si>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</si>
  <si>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</si>
  <si>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</si>
  <si>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</si>
  <si>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</si>
  <si>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</si>
  <si>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</si>
  <si>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</si>
  <si>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</si>
  <si>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</si>
  <si>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</si>
  <si>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</si>
  <si>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</si>
  <si>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</si>
  <si>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</si>
  <si>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</si>
  <si>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</si>
  <si>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</si>
  <si>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</si>
  <si>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</si>
  <si>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</si>
  <si>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</si>
  <si>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</si>
  <si>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</si>
  <si>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</si>
  <si>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</si>
  <si>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</si>
  <si>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</si>
  <si>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</si>
  <si>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</si>
  <si>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</si>
  <si>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</si>
  <si>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</si>
  <si>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</si>
  <si>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</si>
  <si>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</si>
  <si>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</si>
  <si>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</si>
  <si>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</si>
  <si>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</si>
  <si>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</si>
  <si>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</si>
  <si>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</si>
  <si>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</si>
  <si>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</si>
  <si>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</si>
  <si>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</si>
  <si>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</si>
  <si>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</si>
  <si>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</si>
  <si>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</si>
  <si>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</si>
  <si>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</si>
  <si>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</si>
  <si>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</si>
  <si>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</si>
  <si>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</si>
  <si>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</si>
  <si>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</si>
  <si>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</si>
  <si>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</si>
  <si>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</si>
  <si>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</si>
  <si>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</si>
  <si>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</si>
  <si>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</si>
  <si>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</si>
  <si>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</si>
  <si>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</si>
  <si>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</si>
  <si>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</si>
  <si>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</si>
  <si>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</si>
  <si>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</si>
  <si>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</si>
  <si>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</si>
  <si>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</si>
  <si>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</si>
  <si>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</si>
  <si>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</si>
  <si>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</si>
  <si>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</si>
  <si>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</si>
  <si>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</si>
  <si>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</si>
  <si>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</si>
  <si>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</si>
  <si>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</si>
  <si>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</si>
  <si>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</si>
  <si>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</si>
  <si>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</si>
  <si>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</si>
  <si>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</si>
  <si>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</si>
  <si>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</si>
  <si>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</si>
  <si>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</si>
  <si>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</si>
  <si>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</si>
  <si>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</si>
  <si>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</si>
  <si>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</si>
  <si>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</si>
  <si>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</si>
  <si>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</si>
  <si>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</si>
  <si>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</si>
  <si>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</si>
  <si>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</si>
  <si>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</si>
  <si>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</si>
  <si>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</si>
  <si>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</si>
  <si>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</si>
  <si>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</si>
  <si>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</si>
  <si>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</si>
  <si>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</si>
  <si>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</si>
  <si>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</si>
  <si>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</si>
  <si>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</si>
  <si>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</si>
  <si>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</si>
  <si>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</si>
  <si>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</si>
  <si>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</si>
  <si>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</si>
  <si>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</si>
  <si>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</si>
  <si>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</si>
  <si>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</si>
  <si>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</si>
  <si>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</si>
  <si>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</si>
  <si>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</si>
  <si>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</si>
  <si>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</si>
  <si>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</si>
  <si>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</si>
  <si>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</si>
  <si>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</si>
  <si>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</si>
  <si>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</si>
  <si>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</si>
  <si>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</si>
  <si>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</si>
  <si>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</si>
  <si>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</si>
  <si>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</si>
  <si>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</si>
  <si>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</si>
  <si>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</si>
  <si>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</si>
  <si>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</si>
  <si>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</si>
  <si>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</si>
  <si>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</si>
  <si>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</si>
  <si>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</si>
  <si>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</si>
  <si>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</si>
  <si>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</si>
  <si>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</si>
  <si>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</si>
  <si>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</si>
  <si>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</si>
  <si>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</si>
  <si>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</si>
  <si>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</si>
  <si>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</si>
  <si>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</si>
  <si>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</si>
  <si>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</si>
  <si>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</si>
  <si>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</si>
  <si>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</si>
  <si>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</si>
  <si>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</si>
  <si>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</si>
  <si>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</si>
  <si>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</si>
  <si>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</si>
  <si>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</si>
  <si>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</si>
  <si>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</si>
  <si>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</si>
  <si>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</si>
  <si>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</si>
  <si>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</si>
  <si>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</si>
  <si>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</si>
  <si>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</si>
  <si>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</si>
  <si>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</si>
  <si>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</si>
  <si>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</si>
  <si>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</si>
  <si>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</si>
  <si>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</si>
  <si>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</si>
  <si>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</si>
  <si>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</si>
  <si>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</si>
  <si>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</si>
  <si>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</si>
  <si>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</si>
  <si>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</si>
  <si>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</si>
  <si>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</si>
  <si>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</si>
  <si>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</si>
  <si>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</si>
  <si>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</si>
  <si>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</si>
  <si>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</si>
  <si>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</si>
  <si>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</si>
  <si>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</si>
  <si>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</si>
  <si>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</si>
  <si>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</si>
  <si>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</si>
  <si>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</si>
  <si>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</si>
  <si>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</si>
  <si>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</si>
  <si>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</si>
  <si>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</si>
  <si>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</si>
  <si>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</si>
  <si>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</si>
  <si>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</si>
  <si>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</si>
  <si>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</si>
  <si>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</si>
  <si>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</si>
  <si>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</si>
  <si>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</si>
  <si>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</si>
  <si>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</si>
  <si>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</si>
  <si>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</si>
  <si>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</si>
  <si>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</si>
  <si>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</si>
  <si>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</si>
  <si>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</si>
  <si>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</si>
  <si>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</si>
  <si>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</si>
  <si>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</si>
  <si>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</si>
  <si>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</si>
  <si>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</si>
  <si>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</si>
  <si>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</si>
  <si>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</si>
  <si>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</si>
  <si>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</si>
  <si>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</si>
  <si>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</si>
  <si>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</si>
  <si>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</si>
  <si>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</si>
  <si>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</si>
  <si>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</si>
  <si>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</si>
  <si>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</si>
  <si>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</si>
  <si>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</si>
  <si>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</si>
  <si>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</si>
  <si>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</si>
  <si>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</si>
  <si>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</si>
  <si>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</si>
  <si>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</si>
  <si>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</si>
  <si>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</si>
  <si>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</si>
  <si>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</si>
  <si>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</si>
  <si>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</si>
  <si>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</si>
  <si>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</si>
  <si>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</si>
  <si>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</si>
  <si>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</si>
  <si>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</si>
  <si>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</si>
  <si>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</si>
  <si>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</si>
  <si>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</si>
  <si>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</si>
  <si>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</si>
  <si>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</si>
  <si>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</si>
  <si>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</si>
  <si>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</si>
  <si>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</si>
  <si>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</si>
  <si>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</si>
  <si>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</si>
  <si>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</si>
  <si>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</si>
  <si>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</si>
  <si>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</si>
  <si>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</si>
  <si>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</si>
  <si>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</si>
  <si>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</si>
  <si>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</si>
  <si>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</si>
  <si>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</si>
  <si>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</si>
  <si>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</si>
  <si>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</si>
  <si>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</si>
  <si>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</si>
  <si>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</si>
  <si>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</si>
  <si>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</si>
  <si>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</si>
  <si>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</si>
  <si>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</si>
  <si>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</si>
  <si>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</si>
  <si>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</si>
  <si>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</si>
  <si>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</si>
  <si>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</si>
  <si>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</si>
  <si>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</si>
  <si>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</si>
  <si>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</si>
  <si>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</si>
  <si>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</si>
  <si>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</si>
  <si>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</si>
  <si>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</si>
  <si>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</si>
  <si>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</si>
  <si>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</si>
  <si>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</si>
  <si>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</si>
  <si>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</si>
  <si>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</si>
  <si>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</si>
  <si>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</si>
  <si>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</si>
  <si>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</si>
  <si>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</si>
  <si>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</si>
  <si>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</si>
  <si>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</si>
  <si>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</si>
  <si>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</si>
  <si>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</si>
  <si>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</si>
  <si>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</si>
  <si>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</si>
  <si>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</si>
  <si>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</si>
  <si>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</si>
  <si>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</si>
  <si>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</si>
  <si>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</si>
  <si>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</si>
  <si>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</si>
  <si>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</si>
  <si>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</si>
  <si>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</si>
  <si>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</si>
  <si>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</si>
  <si>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</si>
  <si>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</si>
  <si>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</si>
  <si>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</si>
  <si>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</si>
  <si>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</si>
  <si>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</si>
  <si>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</si>
  <si>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</si>
  <si>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</si>
  <si>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</si>
  <si>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</si>
  <si>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</si>
  <si>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</si>
  <si>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</si>
  <si>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</si>
  <si>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</si>
  <si>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</si>
  <si>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</si>
  <si>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</si>
  <si>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</si>
  <si>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</si>
  <si>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</si>
  <si>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</si>
  <si>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</si>
  <si>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</si>
  <si>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</si>
  <si>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</si>
  <si>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</si>
  <si>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</si>
  <si>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</si>
  <si>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</si>
  <si>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</si>
  <si>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</si>
  <si>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</si>
  <si>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</si>
  <si>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</si>
  <si>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</si>
  <si>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</si>
  <si>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</si>
  <si>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</si>
  <si>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</si>
  <si>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</si>
  <si>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</si>
  <si>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</si>
  <si>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</si>
  <si>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</si>
  <si>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</si>
  <si>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</si>
  <si>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</si>
  <si>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</si>
  <si>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</si>
  <si>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</si>
  <si>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</si>
  <si>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</si>
  <si>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</si>
  <si>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</si>
  <si>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</si>
  <si>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</si>
  <si>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</si>
  <si>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</si>
  <si>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</si>
  <si>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</si>
  <si>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</si>
  <si>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</si>
  <si>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</si>
  <si>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</si>
  <si>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</si>
  <si>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</si>
  <si>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</si>
  <si>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</si>
  <si>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</si>
  <si>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</si>
  <si>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</si>
  <si>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</si>
  <si>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</si>
  <si>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</si>
  <si>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</si>
  <si>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</si>
  <si>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</si>
  <si>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</si>
  <si>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</si>
  <si>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</si>
  <si>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</si>
  <si>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</si>
  <si>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</si>
  <si>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</si>
  <si>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</si>
  <si>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</si>
  <si>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</si>
  <si>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</si>
  <si>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</si>
  <si>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</si>
  <si>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</si>
  <si>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</si>
  <si>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</si>
  <si>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</si>
  <si>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</si>
  <si>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</si>
  <si>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</si>
  <si>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</si>
  <si>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</si>
  <si>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</si>
  <si>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</si>
  <si>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</si>
  <si>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</si>
  <si>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</si>
  <si>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</si>
  <si>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</si>
  <si>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</si>
  <si>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</si>
  <si>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</si>
  <si>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</si>
  <si>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</si>
  <si>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</si>
  <si>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</si>
  <si>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</si>
  <si>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</si>
  <si>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</si>
  <si>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</si>
  <si>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</si>
  <si>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</si>
  <si>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</si>
  <si>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</si>
  <si>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</si>
  <si>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</si>
  <si>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</si>
  <si>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</si>
  <si>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</si>
  <si>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</si>
  <si>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</si>
  <si>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</si>
  <si>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</si>
  <si>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</si>
  <si>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</si>
  <si>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</si>
  <si>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</si>
  <si>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</si>
  <si>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</si>
  <si>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</si>
  <si>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</si>
  <si>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</si>
  <si>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</si>
  <si>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</si>
  <si>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</si>
  <si>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</si>
  <si>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</si>
  <si>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</si>
  <si>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</si>
  <si>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</si>
  <si>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</si>
  <si>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</si>
  <si>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</si>
  <si>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</si>
  <si>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</si>
  <si>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</si>
  <si>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</si>
  <si>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</si>
  <si>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</si>
  <si>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</si>
  <si>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</si>
  <si>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</si>
  <si>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</si>
  <si>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</si>
  <si>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</si>
  <si>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</si>
  <si>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</si>
  <si>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</si>
  <si>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</si>
  <si>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</si>
  <si>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</si>
  <si>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</si>
  <si>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</si>
  <si>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</si>
  <si>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</si>
  <si>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</si>
  <si>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</si>
  <si>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</si>
  <si>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</si>
  <si>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</si>
  <si>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</si>
  <si>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</si>
  <si>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</si>
  <si>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</si>
  <si>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</si>
  <si>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</si>
  <si>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</si>
  <si>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</si>
  <si>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</si>
  <si>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</si>
  <si>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</si>
  <si>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</si>
  <si>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</si>
  <si>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</si>
  <si>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</si>
  <si>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</si>
  <si>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</si>
  <si>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</si>
  <si>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</si>
  <si>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</si>
  <si>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</si>
  <si>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</si>
  <si>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</si>
  <si>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</si>
  <si>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</si>
  <si>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</si>
  <si>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</si>
  <si>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</si>
  <si>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</si>
  <si>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</si>
  <si>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</si>
  <si>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</si>
  <si>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</si>
  <si>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</si>
  <si>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</si>
  <si>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</si>
  <si>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</si>
  <si>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</si>
  <si>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</si>
  <si>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</si>
  <si>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</si>
  <si>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</si>
  <si>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</si>
  <si>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</si>
  <si>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</si>
  <si>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</si>
  <si>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</si>
  <si>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</si>
  <si>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</si>
  <si>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</si>
  <si>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</si>
  <si>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</si>
  <si>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</si>
  <si>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</si>
  <si>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</si>
  <si>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</si>
  <si>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</si>
  <si>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</si>
  <si>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</si>
  <si>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</si>
  <si>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</si>
  <si>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</si>
  <si>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</si>
  <si>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</si>
  <si>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</si>
  <si>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</si>
  <si>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</si>
  <si>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</si>
  <si>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</si>
  <si>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</si>
  <si>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</si>
  <si>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</si>
  <si>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</si>
  <si>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</si>
  <si>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</si>
  <si>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</si>
  <si>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</si>
  <si>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</si>
  <si>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</si>
  <si>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</si>
  <si>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</si>
  <si>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</si>
  <si>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</si>
  <si>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</si>
  <si>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</si>
  <si>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</si>
  <si>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</si>
  <si>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</si>
  <si>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</si>
  <si>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</si>
  <si>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</si>
  <si>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</si>
  <si>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</si>
  <si>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</si>
  <si>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</si>
  <si>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</si>
  <si>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</si>
  <si>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</si>
  <si>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</si>
  <si>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</si>
  <si>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</si>
  <si>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</si>
  <si>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</si>
  <si>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</si>
  <si>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</si>
  <si>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</si>
  <si>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</si>
  <si>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</si>
  <si>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</si>
  <si>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</si>
  <si>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</si>
  <si>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</si>
  <si>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</si>
  <si>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</si>
  <si>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</si>
  <si>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</si>
  <si>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</si>
  <si>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</si>
  <si>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</si>
  <si>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</si>
  <si>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</si>
  <si>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</si>
  <si>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</si>
  <si>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</si>
  <si>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</si>
  <si>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</si>
  <si>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</si>
  <si>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</si>
  <si>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</si>
  <si>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</si>
  <si>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</si>
  <si>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</si>
  <si>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</si>
  <si>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</si>
  <si>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</si>
  <si>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</si>
  <si>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</si>
  <si>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</si>
  <si>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</si>
  <si>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</si>
  <si>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</si>
  <si>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</si>
  <si>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</si>
  <si>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</si>
  <si>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</si>
  <si>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</si>
  <si>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</si>
  <si>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</si>
  <si>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</si>
  <si>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</si>
  <si>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</si>
  <si>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</si>
  <si>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</si>
  <si>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</si>
  <si>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</si>
  <si>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</si>
  <si>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</si>
  <si>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</si>
  <si>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</si>
  <si>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</si>
  <si>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</si>
  <si>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</si>
  <si>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</si>
  <si>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</si>
  <si>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</si>
  <si>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</si>
  <si>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</si>
  <si>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</si>
  <si>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</si>
  <si>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</si>
  <si>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</si>
  <si>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</si>
  <si>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</si>
  <si>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</si>
  <si>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</si>
  <si>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</si>
  <si>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</si>
  <si>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</si>
  <si>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</si>
  <si>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</si>
  <si>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</si>
  <si>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</si>
  <si>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</si>
  <si>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</si>
  <si>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</si>
  <si>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</si>
  <si>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</si>
  <si>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</si>
  <si>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</si>
  <si>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</si>
  <si>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</si>
  <si>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</si>
  <si>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</si>
  <si>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</si>
  <si>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</si>
  <si>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</si>
  <si>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</si>
  <si>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</si>
  <si>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</si>
  <si>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</si>
  <si>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</si>
  <si>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</si>
  <si>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</si>
  <si>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</si>
  <si>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</si>
  <si>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</si>
  <si>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</si>
  <si>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</si>
  <si>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</si>
  <si>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</si>
  <si>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</si>
  <si>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</si>
  <si>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</si>
  <si>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</si>
  <si>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</si>
  <si>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</si>
  <si>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</si>
  <si>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</si>
  <si>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</si>
  <si>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</si>
  <si>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</si>
  <si>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</si>
  <si>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</si>
  <si>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</si>
  <si>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</si>
  <si>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</si>
  <si>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</si>
  <si>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</si>
  <si>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</si>
  <si>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</si>
  <si>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</si>
  <si>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</si>
  <si>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</si>
  <si>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</si>
  <si>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</si>
  <si>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</si>
  <si>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</si>
  <si>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</si>
  <si>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</si>
  <si>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</si>
  <si>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</si>
  <si>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</si>
  <si>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</si>
  <si>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</si>
  <si>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</si>
  <si>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</si>
  <si>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</si>
  <si>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</si>
  <si>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</si>
  <si>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</si>
  <si>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</si>
  <si>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</si>
  <si>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</si>
  <si>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</si>
  <si>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</si>
  <si>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</si>
  <si>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</si>
  <si>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</si>
  <si>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</si>
  <si>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</si>
  <si>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</si>
  <si>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</si>
  <si>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</si>
  <si>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</si>
  <si>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</si>
  <si>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</si>
  <si>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</si>
  <si>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</si>
  <si>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</si>
  <si>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</si>
  <si>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</si>
  <si>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</si>
  <si>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</si>
  <si>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</si>
  <si>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</si>
  <si>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</si>
  <si>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</si>
  <si>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</si>
  <si>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</si>
  <si>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</si>
  <si>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</si>
  <si>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</si>
  <si>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</si>
  <si>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</si>
  <si>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</si>
  <si>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</si>
  <si>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</si>
  <si>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</si>
  <si>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</si>
  <si>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</si>
  <si>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</si>
  <si>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</si>
  <si>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</si>
  <si>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</si>
  <si>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</si>
  <si>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</si>
  <si>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</si>
  <si>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</si>
  <si>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</si>
  <si>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</si>
  <si>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</si>
  <si>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</si>
  <si>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</si>
  <si>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</si>
  <si>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</si>
  <si>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</si>
  <si>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</si>
  <si>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</si>
  <si>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</si>
  <si>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</si>
  <si>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</si>
  <si>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</si>
  <si>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</si>
  <si>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</si>
  <si>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</si>
  <si>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</si>
  <si>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</si>
  <si>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</si>
  <si>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</si>
  <si>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</si>
  <si>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</si>
  <si>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</si>
  <si>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</si>
  <si>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</si>
  <si>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</si>
  <si>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</si>
  <si>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</si>
  <si>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</si>
  <si>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</si>
  <si>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</si>
  <si>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</si>
  <si>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</si>
  <si>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</si>
  <si>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</si>
  <si>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</si>
  <si>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</si>
  <si>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</si>
  <si>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</si>
  <si>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</si>
  <si>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</si>
  <si>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</si>
  <si>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</si>
  <si>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</si>
  <si>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</si>
  <si>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</si>
  <si>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</si>
  <si>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</si>
  <si>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</si>
  <si>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</si>
  <si>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</si>
  <si>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</si>
  <si>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</si>
  <si>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</si>
  <si>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</si>
  <si>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</si>
  <si>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</si>
  <si>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</si>
  <si>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</si>
  <si>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</si>
  <si>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</si>
  <si>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</si>
  <si>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</si>
  <si>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</si>
  <si>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</si>
  <si>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</si>
  <si>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</si>
  <si>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</si>
  <si>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</si>
  <si>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</si>
  <si>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</si>
  <si>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</si>
  <si>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</si>
  <si>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</si>
  <si>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</si>
  <si>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</si>
  <si>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</si>
  <si>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</si>
  <si>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</si>
  <si>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</si>
  <si>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</si>
  <si>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</si>
  <si>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</si>
  <si>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</si>
  <si>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</si>
  <si>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</si>
  <si>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</si>
  <si>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</si>
  <si>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</si>
  <si>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</si>
  <si>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</si>
  <si>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</si>
  <si>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</si>
  <si>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</si>
  <si>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</si>
  <si>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</si>
  <si>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</si>
  <si>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</si>
  <si>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</si>
  <si>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</si>
  <si>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</si>
  <si>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</si>
  <si>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</si>
  <si>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</si>
  <si>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</si>
  <si>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</si>
  <si>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</si>
  <si>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</si>
  <si>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</si>
  <si>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</si>
  <si>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</si>
  <si>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</si>
  <si>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</si>
  <si>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</si>
  <si>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</si>
  <si>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</si>
  <si>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</si>
  <si>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</si>
  <si>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</si>
  <si>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</si>
  <si>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</si>
  <si>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</si>
  <si>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</si>
  <si>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</si>
  <si>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</si>
  <si>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</si>
  <si>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</si>
  <si>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</si>
  <si>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</si>
  <si>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</si>
  <si>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</si>
  <si>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</si>
  <si>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</si>
  <si>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</si>
  <si>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</si>
  <si>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</si>
  <si>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</si>
  <si>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</si>
  <si>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</si>
  <si>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</si>
  <si>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</si>
  <si>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</si>
  <si>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</si>
  <si>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</si>
  <si>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</si>
  <si>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</si>
  <si>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</si>
  <si>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</si>
  <si>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</si>
  <si>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</si>
  <si>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</si>
  <si>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</si>
  <si>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</si>
  <si>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</si>
  <si>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</si>
  <si>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</si>
  <si>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</si>
  <si>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</si>
  <si>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</si>
  <si>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</si>
  <si>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</si>
  <si>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</si>
  <si>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</si>
  <si>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</si>
  <si>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</si>
  <si>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</si>
  <si>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</si>
  <si>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</si>
  <si>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</si>
  <si>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</si>
  <si>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</si>
  <si>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</si>
  <si>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</si>
  <si>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</si>
  <si>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</si>
  <si>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</si>
  <si>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</si>
  <si>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</si>
  <si>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</si>
  <si>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</si>
  <si>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</si>
  <si>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</si>
  <si>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</si>
  <si>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</si>
  <si>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</si>
  <si>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</si>
  <si>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</si>
  <si>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</si>
  <si>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</si>
  <si>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</si>
  <si>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</si>
  <si>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</si>
  <si>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</si>
  <si>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</si>
  <si>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</si>
  <si>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</si>
  <si>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</si>
  <si>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</si>
  <si>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</si>
  <si>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</si>
  <si>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</si>
  <si>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</si>
  <si>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</si>
  <si>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</si>
  <si>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</si>
  <si>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</si>
  <si>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</si>
  <si>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</si>
  <si>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</si>
  <si>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</si>
  <si>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</si>
  <si>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</si>
  <si>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</si>
  <si>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</si>
  <si>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</si>
  <si>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</si>
  <si>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</si>
  <si>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</si>
  <si>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</si>
  <si>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</si>
  <si>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</si>
  <si>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</si>
  <si>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</si>
  <si>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</si>
  <si>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</si>
  <si>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</si>
  <si>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</si>
  <si>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</si>
  <si>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</si>
  <si>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</si>
  <si>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</si>
  <si>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</si>
  <si>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</si>
  <si>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</si>
  <si>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</si>
  <si>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</si>
  <si>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</si>
  <si>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</si>
  <si>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</si>
  <si>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</si>
  <si>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</si>
  <si>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</si>
  <si>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</si>
  <si>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</si>
  <si>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</si>
  <si>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</si>
  <si>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</si>
  <si>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</si>
  <si>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</si>
  <si>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</si>
  <si>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</si>
  <si>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</si>
  <si>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</si>
  <si>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</si>
  <si>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</si>
  <si>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</si>
  <si>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</si>
  <si>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</si>
  <si>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</si>
  <si>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</si>
  <si>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</si>
  <si>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</si>
  <si>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</si>
  <si>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</si>
  <si>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</si>
  <si>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</si>
  <si>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</si>
  <si>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</si>
  <si>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</si>
  <si>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</si>
  <si>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</si>
  <si>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</si>
  <si>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</si>
  <si>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</si>
  <si>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</si>
  <si>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</si>
  <si>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</si>
  <si>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</si>
  <si>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</si>
  <si>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</si>
  <si>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</si>
  <si>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</si>
  <si>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</si>
  <si>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</si>
  <si>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</si>
  <si>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</si>
  <si>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</si>
  <si>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</si>
  <si>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</si>
  <si>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</si>
  <si>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</si>
  <si>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</si>
  <si>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</si>
  <si>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</si>
  <si>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</si>
  <si>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</si>
  <si>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</si>
  <si>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</si>
  <si>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</si>
  <si>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</si>
  <si>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</si>
  <si>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</si>
  <si>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</si>
  <si>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</si>
  <si>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</si>
  <si>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</si>
  <si>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</si>
  <si>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</si>
  <si>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</si>
  <si>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</si>
  <si>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</si>
  <si>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</si>
  <si>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</si>
  <si>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</si>
  <si>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</si>
  <si>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</si>
  <si>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</si>
  <si>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</si>
  <si>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</si>
  <si>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</si>
  <si>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</si>
  <si>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</si>
  <si>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</si>
  <si>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</si>
  <si>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</si>
  <si>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</si>
  <si>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</si>
  <si>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</si>
  <si>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</si>
  <si>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</si>
  <si>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</si>
  <si>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</si>
  <si>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</si>
  <si>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</si>
  <si>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</si>
  <si>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</si>
  <si>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</si>
  <si>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</si>
  <si>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</si>
  <si>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</si>
  <si>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</si>
  <si>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</si>
  <si>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</si>
  <si>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</si>
  <si>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</si>
  <si>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</si>
  <si>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</si>
  <si>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</si>
  <si>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</si>
  <si>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</si>
  <si>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</si>
  <si>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</si>
  <si>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</si>
  <si>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</si>
  <si>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</si>
  <si>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</si>
  <si>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</si>
  <si>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</si>
  <si>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</si>
  <si>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</si>
  <si>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</si>
  <si>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</si>
  <si>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</si>
  <si>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</si>
  <si>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</si>
  <si>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</si>
  <si>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</si>
  <si>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</si>
  <si>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</si>
  <si>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</si>
  <si>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</si>
  <si>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</si>
  <si>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</si>
  <si>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</si>
  <si>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</si>
  <si>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</si>
  <si>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</si>
  <si>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</si>
  <si>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</si>
  <si>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</si>
  <si>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</si>
  <si>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</si>
  <si>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</si>
  <si>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</si>
  <si>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</si>
  <si>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</si>
  <si>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</si>
  <si>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</si>
  <si>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</si>
  <si>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</si>
  <si>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</si>
  <si>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</si>
  <si>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</si>
  <si>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</si>
  <si>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</si>
  <si>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</si>
  <si>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</si>
  <si>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</si>
  <si>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</si>
  <si>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</si>
  <si>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</si>
  <si>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</si>
  <si>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</si>
  <si>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</si>
  <si>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</si>
  <si>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</si>
  <si>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</si>
  <si>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</si>
  <si>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</si>
  <si>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</si>
  <si>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</si>
  <si>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</si>
  <si>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</si>
  <si>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</si>
  <si>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</si>
  <si>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</si>
  <si>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</si>
  <si>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</si>
  <si>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</si>
  <si>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</si>
  <si>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</si>
  <si>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</si>
  <si>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</si>
  <si>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</si>
  <si>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</si>
  <si>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</si>
  <si>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</si>
  <si>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</si>
  <si>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</si>
  <si>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</si>
  <si>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</si>
  <si>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</si>
  <si>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</si>
  <si>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</si>
  <si>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</si>
  <si>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</si>
  <si>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</si>
  <si>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</si>
  <si>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</si>
  <si>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</si>
  <si>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</si>
  <si>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</si>
  <si>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</si>
  <si>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</si>
  <si>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</si>
  <si>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</si>
  <si>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</si>
  <si>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</si>
  <si>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</si>
  <si>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</si>
  <si>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</si>
  <si>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</si>
  <si>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</si>
  <si>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</si>
  <si>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</si>
  <si>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</si>
  <si>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</si>
  <si>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</si>
  <si>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</si>
  <si>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</si>
  <si>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</si>
  <si>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</si>
  <si>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</si>
  <si>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</si>
  <si>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</si>
  <si>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</si>
  <si>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</si>
  <si>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</si>
  <si>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</si>
  <si>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</si>
  <si>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</si>
  <si>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</si>
  <si>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</si>
  <si>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</si>
  <si>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</si>
  <si>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</si>
  <si>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</si>
  <si>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</si>
  <si>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</si>
  <si>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</si>
  <si>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</si>
  <si>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</si>
  <si>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</si>
  <si>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</si>
  <si>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</si>
  <si>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</si>
  <si>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</si>
  <si>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</si>
  <si>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</si>
  <si>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</si>
  <si>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</si>
  <si>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</si>
  <si>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</si>
  <si>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</si>
  <si>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</si>
  <si>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</si>
  <si>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</si>
  <si>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</si>
  <si>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</si>
  <si>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</si>
  <si>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</si>
  <si>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</si>
  <si>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</si>
  <si>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</si>
  <si>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</si>
  <si>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</si>
  <si>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</si>
  <si>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</si>
  <si>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</si>
  <si>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</si>
  <si>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</si>
  <si>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</si>
  <si>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</si>
  <si>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</si>
  <si>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</si>
  <si>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</si>
  <si>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</si>
  <si>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</si>
  <si>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</si>
  <si>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</si>
  <si>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</si>
  <si>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</si>
  <si>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</si>
  <si>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</si>
  <si>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</si>
  <si>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</si>
  <si>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</si>
  <si>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</si>
  <si>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</si>
  <si>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</si>
  <si>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</si>
  <si>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</si>
  <si>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</si>
  <si>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</si>
  <si>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</si>
  <si>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</si>
  <si>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</si>
  <si>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</si>
  <si>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</si>
  <si>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</si>
  <si>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</si>
  <si>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</si>
  <si>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</si>
  <si>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</si>
  <si>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</si>
  <si>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</si>
  <si>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</si>
  <si>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</si>
  <si>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</si>
  <si>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</si>
  <si>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</si>
  <si>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</si>
  <si>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</si>
  <si>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</si>
  <si>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</si>
  <si>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</si>
  <si>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</si>
  <si>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</si>
  <si>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</si>
  <si>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</si>
  <si>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</si>
  <si>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</si>
  <si>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</si>
  <si>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</si>
  <si>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</si>
  <si>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</si>
  <si>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</si>
  <si>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</si>
  <si>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</si>
  <si>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</si>
  <si>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</si>
  <si>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</si>
  <si>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</si>
  <si>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</si>
  <si>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</si>
  <si>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</si>
  <si>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</si>
  <si>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</si>
  <si>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</si>
  <si>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</si>
  <si>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</si>
  <si>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</si>
  <si>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</si>
  <si>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</si>
  <si>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</si>
  <si>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</si>
  <si>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</si>
  <si>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</si>
  <si>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</si>
  <si>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</si>
  <si>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</si>
  <si>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</si>
  <si>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</si>
  <si>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</si>
  <si>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</si>
  <si>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</si>
  <si>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</si>
  <si>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</si>
  <si>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</si>
  <si>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</si>
  <si>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</si>
  <si>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</si>
  <si>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</si>
  <si>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</si>
  <si>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</si>
  <si>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</si>
  <si>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</si>
  <si>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</si>
  <si>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</si>
  <si>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</si>
  <si>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</si>
  <si>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</si>
  <si>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</si>
  <si>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</si>
  <si>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</si>
  <si>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</si>
  <si>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</si>
  <si>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</si>
  <si>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</si>
  <si>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</si>
  <si>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</si>
  <si>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</si>
  <si>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</si>
  <si>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</si>
  <si>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</si>
  <si>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</si>
  <si>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</si>
  <si>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</si>
  <si>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</si>
  <si>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</si>
  <si>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</si>
  <si>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</si>
  <si>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</si>
  <si>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</si>
  <si>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</si>
  <si>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</si>
  <si>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</si>
  <si>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</si>
  <si>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</si>
  <si>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</si>
  <si>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</si>
  <si>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</si>
  <si>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</si>
  <si>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</si>
  <si>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</si>
  <si>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</si>
  <si>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</si>
  <si>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</si>
  <si>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</si>
  <si>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</si>
  <si>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</si>
  <si>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</si>
  <si>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</si>
  <si>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</si>
  <si>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</si>
  <si>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</si>
  <si>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</si>
  <si>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</si>
  <si>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</si>
  <si>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</si>
  <si>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</si>
  <si>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</si>
  <si>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</si>
  <si>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</si>
  <si>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</si>
  <si>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</si>
  <si>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</si>
  <si>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</si>
  <si>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</si>
  <si>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</si>
  <si>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</si>
  <si>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</si>
  <si>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</si>
  <si>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</si>
  <si>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</si>
  <si>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</si>
  <si>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</si>
  <si>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</si>
  <si>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</si>
  <si>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</si>
  <si>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</si>
  <si>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</si>
  <si>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</si>
  <si>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</si>
  <si>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</si>
  <si>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</si>
  <si>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</si>
  <si>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</si>
  <si>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</si>
  <si>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</si>
  <si>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</si>
  <si>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</si>
  <si>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</si>
  <si>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</si>
  <si>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</si>
  <si>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</si>
  <si>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</si>
  <si>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</si>
  <si>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</si>
  <si>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</si>
  <si>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</si>
  <si>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</si>
  <si>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</si>
  <si>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</si>
  <si>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</si>
  <si>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</si>
  <si>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</si>
  <si>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</si>
  <si>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</si>
  <si>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</si>
  <si>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</si>
  <si>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</si>
  <si>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</si>
  <si>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</si>
  <si>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</si>
  <si>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</si>
  <si>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</si>
  <si>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</si>
  <si>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</si>
  <si>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</si>
  <si>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</si>
  <si>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</si>
  <si>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</si>
  <si>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</si>
  <si>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</si>
  <si>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</si>
  <si>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</si>
  <si>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</si>
  <si>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</si>
  <si>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</si>
  <si>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</si>
  <si>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</si>
  <si>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</si>
  <si>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</si>
  <si>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</si>
  <si>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</si>
  <si>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</si>
  <si>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</si>
  <si>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</si>
  <si>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</si>
  <si>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</si>
  <si>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</si>
  <si>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</si>
  <si>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</si>
  <si>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</si>
  <si>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</si>
  <si>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</si>
  <si>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</si>
  <si>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</si>
  <si>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</si>
  <si>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</si>
  <si>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</si>
  <si>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</si>
  <si>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</si>
  <si>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</si>
  <si>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</si>
  <si>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</si>
  <si>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</si>
  <si>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</si>
  <si>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</si>
  <si>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</si>
  <si>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</si>
  <si>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</si>
  <si>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</si>
  <si>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</si>
  <si>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</si>
  <si>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</si>
  <si>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</si>
  <si>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</si>
  <si>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</si>
  <si>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</si>
  <si>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</si>
  <si>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</si>
  <si>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</si>
  <si>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</si>
  <si>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</si>
  <si>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</si>
  <si>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</si>
  <si>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</si>
  <si>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</si>
  <si>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</si>
  <si>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</si>
  <si>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</si>
  <si>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</si>
  <si>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</si>
  <si>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</si>
  <si>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</si>
  <si>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</si>
  <si>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</si>
  <si>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</si>
  <si>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</si>
  <si>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</si>
  <si>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</si>
  <si>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</si>
  <si>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</si>
  <si>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</si>
  <si>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</si>
  <si>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</si>
  <si>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</si>
  <si>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</si>
  <si>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</si>
  <si>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</si>
  <si>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</si>
  <si>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</si>
  <si>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</si>
  <si>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</si>
  <si>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</si>
  <si>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</si>
  <si>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</si>
  <si>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</si>
  <si>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</si>
  <si>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</si>
  <si>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</si>
  <si>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</si>
  <si>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</si>
  <si>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</si>
  <si>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</si>
  <si>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</si>
  <si>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</si>
  <si>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</si>
  <si>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</si>
  <si>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</si>
  <si>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</si>
  <si>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</si>
  <si>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</si>
  <si>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</si>
  <si>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</si>
  <si>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</si>
  <si>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</si>
  <si>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</si>
  <si>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</si>
  <si>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</si>
  <si>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</si>
  <si>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</si>
  <si>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</si>
  <si>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</si>
  <si>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</si>
  <si>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</si>
  <si>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</si>
  <si>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</si>
  <si>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</si>
  <si>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</si>
  <si>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</si>
  <si>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</si>
  <si>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</si>
  <si>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</si>
  <si>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</si>
  <si>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</si>
  <si>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</si>
  <si>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</si>
  <si>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</si>
  <si>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</si>
  <si>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</si>
  <si>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</si>
  <si>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</si>
  <si>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</si>
  <si>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</si>
  <si>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</si>
  <si>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</si>
  <si>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</si>
  <si>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</si>
  <si>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</si>
  <si>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</si>
  <si>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</si>
  <si>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</si>
  <si>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</si>
  <si>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</si>
  <si>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</si>
  <si>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</si>
  <si>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</si>
  <si>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</si>
  <si>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</si>
  <si>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</si>
  <si>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</si>
  <si>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</si>
  <si>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</si>
  <si>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</si>
  <si>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</si>
  <si>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</si>
  <si>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</si>
  <si>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</si>
  <si>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</si>
  <si>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</si>
  <si>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</si>
  <si>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</si>
  <si>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</si>
  <si>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</si>
  <si>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</si>
  <si>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</si>
  <si>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</si>
  <si>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</si>
  <si>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</si>
  <si>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</si>
  <si>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</si>
  <si>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</si>
  <si>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</si>
  <si>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</si>
  <si>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</si>
  <si>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</si>
  <si>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</si>
  <si>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</si>
  <si>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</si>
  <si>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</si>
  <si>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</si>
  <si>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</si>
  <si>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</si>
  <si>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</si>
  <si>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</si>
  <si>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</si>
  <si>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</si>
  <si>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</si>
  <si>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</si>
  <si>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</si>
  <si>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</si>
  <si>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</si>
  <si>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</si>
  <si>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</si>
  <si>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</si>
  <si>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</si>
  <si>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</si>
  <si>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</si>
  <si>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</si>
  <si>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</si>
  <si>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</si>
  <si>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</si>
  <si>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</si>
  <si>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</si>
  <si>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</si>
  <si>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</si>
  <si>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</si>
  <si>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</si>
  <si>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</si>
  <si>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</si>
  <si>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</si>
  <si>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</si>
  <si>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</si>
  <si>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</si>
  <si>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</si>
  <si>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</si>
  <si>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</si>
  <si>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</si>
  <si>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</si>
  <si>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</si>
  <si>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</si>
  <si>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</si>
  <si>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</si>
  <si>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</si>
  <si>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</si>
  <si>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</si>
  <si>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</si>
  <si>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</si>
  <si>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</si>
  <si>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</si>
  <si>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</si>
  <si>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</si>
  <si>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</si>
  <si>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</si>
  <si>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</si>
  <si>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</si>
  <si>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</si>
  <si>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</si>
  <si>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</si>
  <si>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</si>
  <si>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</si>
  <si>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</si>
  <si>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</si>
  <si>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</si>
  <si>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</si>
  <si>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</si>
  <si>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</si>
  <si>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</si>
  <si>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</si>
  <si>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</si>
  <si>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</si>
  <si>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</si>
  <si>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</si>
  <si>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</si>
  <si>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</si>
  <si>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</si>
  <si>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</si>
  <si>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</si>
  <si>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</si>
  <si>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</si>
  <si>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</si>
  <si>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</si>
  <si>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</si>
  <si>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</si>
  <si>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</si>
  <si>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</si>
  <si>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</si>
  <si>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</si>
  <si>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</si>
  <si>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</si>
  <si>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</si>
  <si>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</si>
  <si>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</si>
  <si>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</si>
  <si>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</si>
  <si>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</si>
  <si>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</si>
  <si>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</si>
  <si>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</si>
  <si>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</si>
  <si>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</si>
  <si>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</si>
  <si>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</si>
  <si>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</si>
  <si>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</si>
  <si>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</si>
  <si>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</si>
  <si>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</si>
  <si>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</si>
  <si>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</si>
  <si>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</si>
  <si>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</si>
  <si>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</si>
  <si>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</si>
  <si>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</si>
  <si>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</si>
  <si>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</si>
  <si>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</si>
  <si>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</si>
  <si>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</si>
  <si>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</si>
  <si>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</si>
  <si>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</si>
  <si>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</si>
  <si>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</si>
  <si>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</si>
  <si>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</si>
  <si>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</si>
  <si>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</si>
  <si>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</si>
  <si>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</si>
  <si>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</si>
  <si>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</si>
  <si>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</si>
  <si>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</si>
  <si>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</si>
  <si>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</si>
  <si>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</si>
  <si>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</si>
  <si>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</si>
  <si>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</si>
  <si>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</si>
  <si>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</si>
  <si>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</si>
  <si>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</si>
  <si>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</si>
  <si>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</si>
  <si>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</si>
  <si>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</si>
  <si>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</si>
  <si>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</si>
  <si>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</si>
  <si>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</si>
  <si>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</si>
  <si>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</si>
  <si>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</si>
  <si>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</si>
  <si>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</si>
  <si>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</si>
  <si>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</si>
  <si>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</si>
  <si>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</si>
  <si>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</si>
  <si>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</si>
  <si>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</si>
  <si>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</si>
  <si>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</si>
  <si>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</si>
  <si>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</si>
  <si>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</si>
  <si>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</si>
  <si>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</si>
  <si>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</si>
  <si>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</si>
  <si>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</si>
  <si>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</si>
  <si>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</si>
  <si>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</si>
  <si>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</si>
  <si>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</si>
  <si>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</si>
  <si>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</si>
  <si>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</si>
  <si>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</si>
  <si>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</si>
  <si>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</si>
  <si>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</si>
  <si>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</si>
  <si>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</si>
  <si>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</si>
  <si>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</si>
  <si>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</si>
  <si>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</si>
  <si>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</si>
  <si>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</si>
  <si>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</si>
  <si>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</si>
  <si>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</si>
  <si>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</si>
  <si>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</si>
  <si>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</si>
  <si>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</si>
  <si>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</si>
  <si>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</si>
  <si>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</si>
  <si>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</si>
  <si>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</si>
  <si>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</si>
  <si>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</si>
  <si>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</si>
  <si>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</si>
  <si>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</si>
  <si>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</si>
  <si>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</si>
  <si>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</si>
  <si>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</si>
  <si>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</si>
  <si>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</si>
  <si>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</si>
  <si>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</si>
  <si>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</si>
  <si>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</si>
  <si>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</si>
  <si>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</si>
  <si>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</si>
  <si>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</si>
  <si>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</si>
  <si>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</si>
  <si>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</si>
  <si>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</si>
  <si>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</si>
  <si>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</si>
  <si>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</si>
  <si>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</si>
  <si>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</si>
  <si>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</si>
  <si>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</si>
  <si>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</si>
  <si>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</si>
  <si>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</si>
  <si>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</si>
  <si>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</si>
  <si>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</si>
  <si>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</si>
  <si>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</si>
  <si>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</si>
  <si>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</si>
  <si>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</si>
  <si>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</si>
  <si>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</si>
  <si>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</si>
  <si>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</si>
  <si>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</si>
  <si>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</si>
  <si>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</si>
  <si>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</si>
  <si>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</si>
  <si>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</si>
  <si>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</si>
  <si>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</si>
  <si>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</si>
  <si>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</si>
  <si>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</si>
  <si>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</si>
  <si>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</si>
  <si>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</si>
  <si>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</si>
  <si>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</si>
  <si>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</si>
  <si>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</si>
  <si>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</si>
  <si>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</si>
  <si>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</si>
  <si>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</si>
  <si>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</si>
  <si>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</si>
  <si>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</si>
  <si>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</si>
  <si>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</si>
  <si>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</si>
  <si>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</si>
  <si>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</si>
  <si>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</si>
  <si>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</si>
  <si>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</si>
  <si>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</si>
  <si>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</si>
  <si>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</si>
  <si>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</si>
  <si>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</si>
  <si>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</si>
  <si>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</si>
  <si>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</si>
  <si>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</si>
  <si>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</si>
  <si>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</si>
  <si>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</si>
  <si>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</si>
  <si>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</si>
  <si>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</si>
  <si>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</si>
  <si>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</si>
  <si>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</si>
  <si>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</si>
  <si>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</si>
  <si>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</si>
  <si>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</si>
  <si>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</si>
  <si>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</si>
  <si>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</si>
  <si>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</si>
  <si>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</si>
  <si>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</si>
  <si>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</si>
  <si>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</si>
  <si>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</si>
  <si>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</si>
  <si>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</si>
  <si>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</si>
  <si>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</si>
  <si>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</si>
  <si>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</si>
  <si>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</si>
  <si>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</si>
  <si>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</si>
  <si>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</si>
  <si>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</si>
  <si>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</si>
  <si>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</si>
  <si>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</si>
  <si>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</si>
  <si>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</si>
  <si>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</si>
  <si>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</si>
  <si>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</si>
  <si>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</si>
  <si>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</si>
  <si>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</si>
  <si>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</si>
  <si>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</si>
  <si>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</si>
  <si>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</si>
  <si>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</si>
  <si>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</si>
  <si>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</si>
  <si>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</si>
  <si>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</si>
  <si>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</si>
  <si>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</si>
  <si>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</si>
  <si>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</si>
  <si>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</si>
  <si>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</si>
  <si>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</si>
  <si>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</si>
  <si>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</si>
  <si>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</si>
  <si>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</si>
  <si>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</si>
  <si>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</si>
  <si>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</si>
  <si>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</si>
  <si>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</si>
  <si>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</si>
  <si>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</si>
  <si>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</si>
  <si>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</si>
  <si>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</si>
  <si>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</si>
  <si>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</si>
  <si>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</si>
  <si>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</si>
  <si>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</si>
  <si>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</si>
  <si>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</si>
  <si>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</si>
  <si>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</si>
  <si>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</si>
  <si>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</si>
  <si>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</si>
  <si>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</si>
  <si>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</si>
  <si>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</si>
  <si>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</si>
  <si>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</si>
  <si>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</si>
  <si>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</si>
  <si>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</si>
  <si>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</si>
  <si>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</si>
  <si>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</si>
  <si>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</si>
  <si>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</si>
  <si>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</si>
  <si>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</si>
  <si>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</si>
  <si>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</si>
  <si>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</si>
  <si>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</si>
  <si>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</si>
  <si>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</si>
  <si>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</si>
  <si>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</si>
  <si>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</si>
  <si>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</si>
  <si>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</si>
  <si>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</si>
  <si>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</si>
  <si>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</si>
  <si>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</si>
  <si>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</si>
  <si>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</si>
  <si>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</si>
  <si>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</si>
  <si>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</si>
  <si>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</si>
  <si>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</si>
  <si>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</si>
  <si>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</si>
  <si>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</si>
  <si>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</si>
  <si>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</si>
  <si>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</si>
  <si>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</si>
  <si>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</si>
  <si>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</si>
  <si>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</si>
  <si>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</si>
  <si>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</si>
  <si>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</si>
  <si>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</si>
  <si>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</si>
  <si>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</si>
  <si>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</si>
  <si>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</si>
  <si>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</si>
  <si>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</si>
  <si>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</si>
  <si>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</si>
  <si>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</si>
  <si>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</si>
  <si>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</si>
  <si>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</si>
  <si>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</si>
  <si>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</si>
  <si>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</si>
  <si>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</si>
  <si>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</si>
  <si>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</si>
  <si>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</si>
  <si>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</si>
  <si>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</si>
  <si>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</si>
  <si>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</si>
  <si>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</si>
  <si>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</si>
  <si>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</si>
  <si>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</si>
  <si>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</si>
  <si>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</si>
  <si>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</si>
  <si>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</si>
  <si>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</si>
  <si>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</si>
  <si>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</si>
  <si>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</si>
  <si>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</si>
  <si>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</si>
  <si>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</si>
  <si>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</si>
  <si>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</si>
  <si>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</si>
  <si>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</si>
  <si>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</si>
  <si>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</si>
  <si>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</si>
  <si>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</si>
  <si>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</si>
  <si>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</si>
  <si>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</si>
  <si>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</si>
  <si>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</si>
  <si>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</si>
  <si>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</si>
  <si>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</si>
  <si>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</si>
  <si>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</si>
  <si>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</si>
  <si>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</si>
  <si>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</si>
  <si>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</si>
  <si>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</si>
  <si>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</si>
  <si>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</si>
  <si>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</si>
  <si>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</si>
  <si>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</si>
  <si>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</si>
  <si>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</si>
  <si>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</si>
  <si>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</si>
  <si>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</si>
  <si>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</si>
  <si>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</si>
  <si>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</si>
  <si>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</si>
  <si>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</si>
  <si>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</si>
  <si>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</si>
  <si>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</si>
  <si>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</si>
  <si>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</si>
  <si>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</si>
  <si>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</si>
  <si>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</si>
  <si>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</si>
  <si>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</si>
  <si>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</si>
  <si>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</si>
  <si>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</si>
  <si>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</si>
  <si>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</si>
  <si>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</si>
  <si>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</si>
  <si>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</si>
  <si>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</si>
  <si>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</si>
  <si>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</si>
  <si>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</si>
  <si>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</si>
  <si>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</si>
  <si>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</si>
  <si>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</si>
  <si>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</si>
  <si>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</si>
  <si>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</si>
  <si>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</si>
  <si>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</si>
  <si>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</si>
  <si>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</si>
  <si>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</si>
  <si>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</si>
  <si>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</si>
  <si>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</si>
  <si>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</si>
  <si>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</si>
  <si>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</si>
  <si>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</si>
  <si>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</si>
  <si>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</si>
  <si>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</si>
  <si>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</si>
  <si>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</si>
  <si>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</si>
  <si>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</si>
  <si>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</si>
  <si>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</si>
  <si>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</si>
  <si>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</si>
  <si>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</si>
  <si>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</si>
  <si>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</si>
  <si>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</si>
  <si>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</si>
  <si>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</si>
  <si>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</si>
  <si>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</si>
  <si>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</si>
  <si>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</si>
  <si>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</si>
  <si>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</si>
  <si>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</si>
  <si>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</si>
  <si>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</si>
  <si>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</si>
  <si>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</si>
  <si>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</si>
  <si>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</si>
  <si>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</si>
  <si>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</si>
  <si>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</si>
  <si>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</si>
  <si>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</si>
  <si>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</si>
  <si>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</si>
  <si>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</si>
  <si>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</si>
  <si>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</si>
  <si>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</si>
  <si>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</si>
  <si>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</si>
  <si>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</si>
  <si>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</si>
  <si>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</si>
  <si>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</si>
  <si>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</si>
  <si>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</si>
  <si>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</si>
  <si>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</si>
  <si>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</si>
  <si>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</si>
  <si>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</si>
  <si>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</si>
  <si>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</si>
  <si>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</si>
  <si>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</si>
  <si>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</si>
  <si>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</si>
  <si>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</si>
  <si>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</si>
  <si>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</si>
  <si>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</si>
  <si>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</si>
  <si>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</si>
  <si>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</si>
  <si>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</si>
  <si>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</si>
  <si>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</si>
  <si>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</si>
  <si>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</si>
  <si>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</si>
  <si>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</si>
  <si>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</si>
  <si>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</si>
  <si>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</si>
  <si>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</si>
  <si>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</si>
  <si>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</si>
  <si>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</si>
  <si>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</si>
  <si>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</si>
  <si>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</si>
  <si>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</si>
  <si>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</si>
  <si>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</si>
  <si>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</si>
  <si>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</si>
  <si>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</si>
  <si>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</si>
  <si>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</si>
  <si>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</si>
  <si>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</si>
  <si>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</si>
  <si>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</si>
  <si>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</si>
  <si>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</si>
  <si>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</si>
  <si>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</si>
  <si>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</si>
  <si>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</si>
  <si>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</si>
  <si>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</si>
  <si>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</si>
  <si>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</si>
  <si>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</si>
  <si>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</si>
  <si>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</si>
  <si>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</si>
  <si>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</si>
  <si>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</si>
  <si>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</si>
  <si>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</si>
  <si>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</si>
  <si>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</si>
  <si>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</si>
  <si>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</si>
  <si>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</si>
  <si>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</si>
  <si>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</si>
  <si>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</si>
  <si>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</si>
  <si>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</si>
  <si>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</si>
  <si>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</si>
  <si>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</si>
  <si>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</si>
  <si>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</si>
  <si>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</si>
  <si>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</si>
  <si>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</si>
  <si>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</si>
  <si>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</si>
  <si>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</si>
  <si>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</si>
  <si>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</si>
  <si>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</si>
  <si>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</si>
  <si>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</si>
  <si>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</si>
  <si>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</si>
  <si>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</si>
  <si>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</si>
  <si>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</si>
  <si>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</si>
  <si>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</si>
  <si>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</si>
  <si>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</si>
  <si>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</si>
  <si>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</si>
  <si>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</si>
  <si>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</si>
  <si>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</si>
  <si>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</si>
  <si>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</si>
  <si>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</si>
  <si>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</si>
  <si>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</si>
  <si>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</si>
  <si>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</si>
  <si>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</si>
  <si>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</si>
  <si>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</si>
  <si>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</si>
  <si>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</si>
  <si>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</si>
  <si>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</si>
  <si>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</si>
  <si>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</si>
  <si>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</si>
  <si>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</si>
  <si>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</si>
  <si>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</si>
  <si>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</si>
  <si>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</si>
  <si>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</si>
  <si>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</si>
  <si>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</si>
  <si>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</si>
  <si>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</si>
  <si>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</si>
  <si>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</si>
  <si>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</si>
  <si>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</si>
  <si>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</si>
  <si>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</si>
  <si>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</si>
  <si>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</si>
  <si>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</si>
  <si>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</si>
  <si>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</si>
  <si>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</si>
  <si>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</si>
  <si>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</si>
  <si>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</si>
  <si>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</si>
  <si>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</si>
  <si>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</si>
  <si>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</si>
  <si>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</si>
  <si>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</si>
  <si>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</si>
  <si>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</si>
  <si>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</si>
  <si>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</si>
  <si>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</si>
  <si>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</si>
  <si>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</si>
  <si>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</si>
  <si>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</si>
  <si>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</si>
  <si>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</si>
  <si>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</si>
  <si>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</si>
  <si>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</si>
  <si>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</si>
  <si>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</si>
  <si>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</si>
  <si>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</si>
  <si>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</si>
  <si>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</si>
  <si>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</si>
  <si>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</si>
  <si>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</si>
  <si>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</si>
  <si>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</si>
  <si>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</si>
  <si>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</si>
  <si>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</si>
  <si>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</si>
  <si>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</si>
  <si>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</si>
  <si>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</si>
  <si>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</si>
  <si>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</si>
  <si>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</si>
  <si>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</si>
  <si>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</si>
  <si>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</si>
  <si>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</si>
  <si>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</si>
  <si>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</si>
  <si>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</si>
  <si>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</si>
  <si>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</si>
  <si>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</si>
  <si>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</si>
  <si>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</si>
  <si>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</si>
  <si>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</si>
  <si>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</si>
  <si>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</si>
  <si>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</si>
  <si>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</si>
  <si>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</si>
  <si>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</si>
  <si>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</si>
  <si>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</si>
  <si>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</si>
  <si>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</si>
  <si>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</si>
  <si>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</si>
  <si>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</si>
  <si>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</si>
  <si>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</si>
  <si>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</si>
  <si>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</si>
  <si>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</si>
  <si>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</si>
  <si>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</si>
  <si>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</si>
  <si>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</si>
  <si>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</si>
  <si>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</si>
  <si>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</si>
  <si>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</si>
  <si>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</si>
  <si>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</si>
  <si>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</si>
  <si>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</si>
  <si>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</si>
  <si>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</si>
  <si>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</si>
  <si>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</si>
  <si>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</si>
  <si>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</si>
  <si>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</si>
  <si>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</si>
  <si>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</si>
  <si>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</si>
  <si>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</si>
  <si>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</si>
  <si>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</si>
  <si>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</si>
  <si>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</si>
  <si>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</si>
  <si>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</si>
  <si>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</si>
  <si>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</si>
  <si>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</si>
  <si>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</si>
  <si>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</si>
  <si>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</si>
  <si>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</si>
  <si>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</si>
  <si>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</si>
  <si>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</si>
  <si>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</si>
  <si>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</si>
  <si>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</si>
  <si>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</si>
  <si>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</si>
  <si>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</si>
  <si>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</si>
  <si>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</si>
  <si>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</si>
  <si>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</si>
  <si>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</si>
  <si>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</si>
  <si>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</si>
  <si>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</si>
  <si>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</si>
  <si>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</si>
  <si>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</si>
  <si>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</si>
  <si>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</si>
  <si>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</si>
  <si>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</si>
  <si>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</si>
  <si>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</si>
  <si>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</si>
  <si>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</si>
  <si>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</si>
  <si>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</si>
  <si>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</si>
  <si>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</si>
  <si>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</si>
  <si>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</si>
  <si>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</si>
  <si>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</si>
  <si>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</si>
  <si>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</si>
  <si>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</si>
  <si>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</si>
  <si>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</si>
  <si>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</si>
  <si>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</si>
  <si>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</si>
  <si>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</si>
  <si>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</si>
  <si>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</si>
  <si>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</si>
  <si>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</si>
  <si>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</si>
  <si>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</si>
  <si>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</si>
  <si>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</si>
  <si>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</si>
  <si>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</si>
  <si>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</si>
  <si>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</si>
  <si>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</si>
  <si>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</si>
  <si>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</si>
  <si>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</si>
  <si>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</si>
  <si>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</si>
  <si>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</si>
  <si>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</si>
  <si>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</si>
  <si>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</si>
  <si>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</si>
  <si>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</si>
  <si>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</si>
  <si>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</si>
  <si>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</si>
  <si>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</si>
  <si>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</si>
  <si>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</si>
  <si>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</si>
  <si>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</si>
  <si>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</si>
  <si>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</si>
  <si>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</si>
  <si>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</si>
  <si>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</si>
  <si>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</si>
  <si>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</si>
  <si>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</si>
  <si>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</si>
  <si>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</si>
  <si>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</si>
  <si>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</si>
  <si>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</si>
  <si>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</si>
  <si>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</si>
  <si>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</si>
  <si>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</si>
  <si>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</si>
  <si>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</si>
  <si>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</si>
  <si>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</si>
  <si>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</si>
  <si>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</si>
  <si>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</si>
  <si>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</si>
  <si>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</si>
  <si>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</si>
  <si>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</si>
  <si>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</si>
  <si>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</si>
  <si>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</si>
  <si>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</si>
  <si>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</si>
  <si>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</si>
  <si>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</si>
  <si>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</si>
  <si>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</si>
  <si>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</si>
  <si>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</si>
  <si>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</si>
  <si>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</si>
  <si>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</si>
  <si>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</si>
  <si>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</si>
  <si>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</si>
  <si>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</si>
  <si>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</si>
  <si>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</si>
  <si>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</si>
  <si>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</si>
  <si>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</si>
  <si>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</si>
  <si>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</si>
  <si>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</si>
  <si>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</si>
  <si>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</si>
  <si>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</si>
  <si>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</si>
  <si>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</si>
  <si>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</si>
  <si>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</si>
  <si>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</si>
  <si>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</si>
  <si>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</si>
  <si>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</si>
  <si>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</si>
  <si>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</si>
  <si>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</si>
  <si>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</si>
  <si>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</si>
  <si>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</si>
  <si>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</si>
  <si>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</si>
  <si>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</si>
  <si>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</si>
  <si>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</si>
  <si>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</si>
  <si>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</si>
  <si>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</si>
  <si>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</si>
  <si>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</si>
  <si>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</si>
  <si>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</si>
  <si>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</si>
  <si>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</si>
  <si>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</si>
  <si>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</si>
  <si>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</si>
  <si>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</si>
  <si>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</si>
  <si>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</si>
  <si>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</si>
  <si>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</si>
  <si>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</si>
  <si>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</si>
  <si>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</si>
  <si>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</si>
  <si>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</si>
  <si>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</si>
  <si>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</si>
  <si>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</si>
  <si>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</si>
  <si>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</si>
  <si>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</si>
  <si>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</si>
  <si>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</si>
  <si>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</si>
  <si>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</si>
  <si>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</si>
  <si>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</si>
  <si>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</si>
  <si>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</si>
  <si>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</si>
  <si>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</si>
  <si>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</si>
  <si>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</si>
  <si>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</si>
  <si>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</si>
  <si>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</si>
  <si>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</si>
  <si>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</si>
  <si>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</si>
  <si>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</si>
  <si>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</si>
  <si>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</si>
  <si>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</si>
  <si>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</si>
  <si>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</si>
  <si>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</si>
  <si>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</si>
  <si>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</si>
  <si>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</si>
  <si>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</si>
  <si>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</si>
  <si>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</si>
  <si>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</si>
  <si>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</si>
  <si>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</si>
  <si>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</si>
  <si>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</si>
  <si>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</si>
  <si>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</si>
  <si>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</si>
  <si>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</si>
  <si>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</si>
  <si>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</si>
  <si>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</si>
  <si>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</si>
  <si>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</si>
  <si>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</si>
  <si>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</si>
  <si>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</si>
  <si>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</si>
  <si>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</si>
  <si>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</si>
  <si>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</si>
  <si>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</si>
  <si>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</si>
  <si>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</si>
  <si>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</si>
  <si>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</si>
  <si>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</si>
  <si>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</si>
  <si>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</si>
  <si>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</si>
  <si>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</si>
  <si>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</si>
  <si>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</si>
  <si>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</si>
  <si>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</si>
  <si>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</si>
  <si>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</si>
  <si>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</si>
  <si>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</si>
  <si>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</si>
  <si>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</si>
  <si>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</si>
  <si>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</si>
  <si>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</si>
  <si>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</si>
  <si>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</si>
  <si>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</si>
  <si>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</si>
  <si>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</si>
  <si>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</si>
  <si>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</si>
  <si>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</si>
  <si>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</si>
  <si>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</si>
  <si>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</si>
  <si>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</si>
  <si>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</si>
  <si>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</si>
  <si>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</si>
  <si>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</si>
  <si>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</si>
  <si>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</si>
  <si>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</si>
  <si>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</si>
  <si>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</si>
  <si>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</si>
  <si>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</si>
  <si>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</si>
  <si>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</si>
  <si>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</si>
  <si>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</si>
  <si>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</si>
  <si>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</si>
  <si>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</si>
  <si>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</si>
  <si>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</si>
  <si>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</si>
  <si>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</si>
  <si>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</si>
  <si>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</si>
  <si>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</si>
  <si>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</si>
  <si>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</si>
  <si>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</si>
  <si>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</si>
  <si>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</si>
  <si>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</si>
  <si>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</si>
  <si>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</si>
  <si>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</si>
  <si>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</si>
  <si>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</si>
  <si>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</si>
  <si>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</si>
  <si>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</si>
  <si>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</si>
  <si>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</si>
  <si>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</si>
  <si>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</si>
  <si>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</si>
  <si>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</si>
  <si>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</si>
  <si>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</si>
  <si>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</si>
  <si>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</si>
  <si>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</si>
  <si>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</si>
  <si>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</si>
  <si>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</si>
  <si>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</si>
  <si>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</si>
  <si>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</si>
  <si>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</si>
  <si>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</si>
  <si>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</si>
  <si>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</si>
  <si>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</si>
  <si>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</si>
  <si>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</si>
  <si>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</si>
  <si>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</si>
  <si>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</si>
  <si>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</si>
  <si>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</si>
  <si>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</si>
  <si>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</si>
  <si>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</si>
  <si>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</si>
  <si>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</si>
  <si>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</si>
  <si>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</si>
  <si>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</si>
  <si>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</si>
  <si>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</si>
  <si>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</si>
  <si>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</si>
  <si>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</si>
  <si>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</si>
  <si>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</si>
  <si>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</si>
  <si>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</si>
  <si>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</si>
  <si>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</si>
  <si>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</si>
  <si>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</si>
  <si>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</si>
  <si>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</si>
  <si>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</si>
  <si>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</si>
  <si>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</si>
  <si>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</si>
  <si>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</si>
  <si>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</si>
  <si>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</si>
  <si>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</si>
  <si>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</si>
  <si>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</si>
  <si>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</si>
  <si>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</si>
  <si>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</si>
  <si>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</si>
  <si>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</si>
  <si>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</si>
  <si>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</si>
  <si>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</si>
  <si>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</si>
  <si>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</si>
  <si>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</si>
  <si>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</si>
  <si>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</si>
  <si>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</si>
  <si>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</si>
  <si>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</si>
  <si>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</si>
  <si>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</si>
  <si>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</si>
  <si>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</si>
  <si>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</si>
  <si>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</si>
  <si>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</si>
  <si>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</si>
  <si>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</si>
  <si>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</si>
  <si>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</si>
  <si>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</si>
  <si>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</si>
  <si>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</si>
  <si>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</si>
  <si>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</si>
  <si>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</si>
  <si>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</si>
  <si>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</si>
  <si>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</si>
  <si>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</si>
  <si>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</si>
  <si>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</si>
  <si>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</si>
  <si>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</si>
  <si>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</si>
  <si>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</si>
  <si>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</si>
  <si>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</si>
  <si>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</si>
  <si>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</si>
  <si>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</si>
  <si>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</si>
  <si>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</si>
  <si>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</si>
  <si>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</si>
  <si>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</si>
  <si>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</si>
  <si>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</si>
  <si>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</si>
  <si>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</si>
  <si>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</si>
  <si>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</si>
  <si>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</si>
  <si>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</si>
  <si>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</si>
  <si>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</si>
  <si>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</si>
  <si>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</si>
  <si>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</si>
  <si>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</si>
  <si>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</si>
  <si>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</si>
  <si>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</si>
  <si>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</si>
  <si>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</si>
  <si>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</si>
  <si>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</si>
  <si>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</si>
  <si>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</si>
  <si>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</si>
  <si>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</si>
  <si>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</si>
  <si>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</si>
  <si>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</si>
  <si>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</si>
  <si>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</si>
  <si>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</si>
  <si>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</si>
  <si>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</si>
  <si>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</si>
  <si>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</si>
  <si>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</si>
  <si>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</si>
  <si>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</si>
  <si>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</si>
  <si>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</si>
  <si>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</si>
  <si>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</si>
  <si>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</si>
  <si>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</si>
  <si>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</si>
  <si>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</si>
  <si>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</si>
  <si>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</si>
  <si>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</si>
  <si>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</si>
  <si>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</si>
  <si>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</si>
  <si>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</si>
  <si>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</si>
  <si>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</si>
  <si>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</si>
  <si>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</si>
  <si>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</si>
  <si>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</si>
  <si>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</si>
  <si>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</si>
  <si>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</si>
  <si>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</si>
  <si>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</si>
  <si>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</si>
  <si>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</si>
  <si>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</si>
  <si>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</si>
  <si>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</si>
  <si>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</si>
  <si>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</si>
  <si>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</si>
  <si>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</si>
  <si>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</si>
  <si>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</si>
  <si>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</si>
  <si>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</si>
  <si>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</si>
  <si>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</si>
  <si>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</si>
  <si>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</si>
  <si>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</si>
  <si>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</si>
  <si>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</si>
  <si>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</si>
  <si>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</si>
  <si>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</si>
  <si>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</si>
  <si>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</si>
  <si>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</si>
  <si>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</si>
  <si>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</si>
  <si>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</si>
  <si>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</si>
  <si>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</si>
  <si>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</si>
  <si>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</si>
  <si>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</si>
  <si>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</si>
  <si>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</si>
  <si>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</si>
  <si>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</si>
  <si>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</si>
  <si>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</si>
  <si>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</si>
  <si>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</si>
  <si>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</si>
  <si>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</si>
  <si>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</si>
  <si>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</si>
  <si>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</si>
  <si>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</si>
  <si>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</si>
  <si>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</si>
  <si>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</si>
  <si>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</si>
  <si>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</si>
  <si>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</si>
  <si>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</si>
  <si>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</si>
  <si>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</si>
  <si>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</si>
  <si>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</si>
  <si>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</si>
  <si>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</si>
  <si>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</si>
  <si>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</si>
  <si>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</si>
  <si>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</si>
  <si>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</si>
  <si>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</si>
  <si>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</si>
  <si>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</si>
  <si>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</si>
  <si>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</si>
  <si>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</si>
  <si>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</si>
  <si>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</si>
  <si>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</si>
  <si>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</si>
  <si>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</si>
  <si>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</si>
  <si>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</si>
  <si>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</si>
  <si>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</si>
  <si>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</si>
  <si>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</si>
  <si>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</si>
  <si>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</si>
  <si>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</si>
  <si>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</si>
  <si>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</si>
  <si>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</si>
  <si>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</si>
  <si>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</si>
  <si>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</si>
  <si>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</si>
  <si>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</si>
  <si>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</si>
  <si>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</si>
  <si>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</si>
  <si>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</si>
  <si>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</si>
  <si>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</si>
  <si>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</si>
  <si>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</si>
  <si>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</si>
  <si>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</si>
  <si>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</si>
  <si>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</si>
  <si>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</si>
  <si>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</si>
  <si>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</si>
  <si>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</si>
  <si>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</si>
  <si>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</si>
  <si>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</si>
  <si>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</si>
  <si>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</si>
  <si>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</si>
  <si>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</si>
  <si>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</si>
  <si>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</si>
  <si>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</si>
  <si>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</si>
  <si>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</si>
  <si>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</si>
  <si>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</si>
  <si>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</si>
  <si>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</si>
  <si>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</si>
  <si>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</si>
  <si>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</si>
  <si>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</si>
  <si>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</si>
  <si>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</si>
  <si>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</si>
  <si>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</si>
  <si>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</si>
  <si>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</si>
  <si>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</si>
  <si>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</si>
  <si>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</si>
  <si>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</si>
  <si>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</si>
  <si>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</si>
  <si>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</si>
  <si>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</si>
  <si>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</si>
  <si>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</si>
  <si>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</si>
  <si>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</si>
  <si>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</si>
  <si>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</si>
  <si>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</si>
  <si>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</si>
  <si>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</si>
  <si>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</si>
  <si>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</si>
  <si>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</si>
  <si>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</si>
  <si>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</si>
  <si>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</si>
  <si>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</si>
  <si>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</si>
  <si>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</si>
  <si>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</si>
  <si>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</si>
  <si>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</si>
  <si>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</si>
  <si>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</si>
  <si>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</si>
  <si>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</si>
  <si>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</si>
  <si>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</si>
  <si>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</si>
  <si>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</si>
  <si>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</si>
  <si>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</si>
  <si>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</si>
  <si>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</si>
  <si>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</si>
  <si>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</si>
  <si>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</si>
  <si>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</si>
  <si>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</si>
  <si>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</si>
  <si>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</si>
  <si>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</si>
  <si>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</si>
  <si>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</si>
  <si>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</si>
  <si>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</si>
  <si>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</si>
  <si>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</si>
  <si>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</si>
  <si>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</si>
  <si>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</si>
  <si>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</si>
  <si>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</si>
  <si>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</si>
  <si>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</si>
  <si>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</si>
  <si>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</si>
  <si>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</si>
  <si>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</si>
  <si>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</si>
  <si>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</si>
  <si>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</si>
  <si>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</si>
  <si>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</si>
  <si>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</si>
  <si>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</si>
  <si>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</si>
  <si>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</si>
  <si>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</si>
  <si>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</si>
  <si>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</si>
  <si>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</si>
  <si>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</si>
  <si>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</si>
  <si>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</si>
  <si>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</si>
  <si>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</si>
  <si>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</si>
  <si>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</si>
  <si>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</si>
  <si>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</si>
  <si>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</si>
  <si>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</si>
  <si>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</si>
  <si>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</si>
  <si>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</si>
  <si>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</si>
  <si>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</si>
  <si>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</si>
  <si>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</si>
  <si>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</si>
  <si>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</si>
  <si>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</si>
  <si>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</si>
  <si>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</si>
  <si>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</si>
  <si>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</si>
  <si>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</si>
  <si>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</si>
  <si>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</si>
  <si>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</si>
  <si>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</si>
  <si>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</si>
  <si>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</si>
  <si>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</si>
  <si>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</si>
  <si>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</si>
  <si>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</si>
  <si>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</si>
  <si>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</si>
  <si>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</si>
  <si>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</si>
  <si>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</si>
  <si>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</si>
  <si>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</si>
  <si>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</si>
  <si>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</si>
  <si>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</si>
  <si>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</si>
  <si>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</si>
  <si>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</si>
  <si>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</si>
  <si>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</si>
  <si>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</si>
  <si>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</si>
  <si>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</si>
  <si>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</si>
  <si>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</si>
  <si>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</si>
  <si>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</si>
  <si>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</si>
  <si>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</si>
  <si>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</si>
  <si>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</si>
  <si>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</si>
  <si>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</si>
  <si>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</si>
  <si>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</si>
  <si>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</si>
  <si>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</si>
  <si>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</si>
  <si>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</si>
  <si>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</si>
  <si>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</si>
  <si>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</si>
  <si>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</si>
  <si>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</si>
  <si>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</si>
  <si>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</si>
  <si>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</si>
  <si>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</si>
  <si>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</si>
  <si>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</si>
  <si>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</si>
  <si>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</si>
  <si>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</si>
  <si>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</si>
  <si>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</si>
  <si>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</si>
  <si>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</si>
  <si>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</si>
  <si>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</si>
  <si>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</si>
  <si>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</si>
  <si>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</si>
  <si>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</si>
  <si>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</si>
  <si>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</si>
  <si>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</si>
  <si>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</si>
  <si>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</si>
  <si>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</si>
  <si>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</si>
  <si>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</si>
  <si>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</si>
  <si>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</si>
  <si>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</si>
  <si>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</si>
  <si>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</si>
  <si>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</si>
  <si>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</si>
  <si>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</si>
  <si>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</si>
  <si>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</si>
  <si>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</si>
  <si>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</si>
  <si>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</si>
  <si>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</si>
  <si>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</si>
  <si>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</si>
  <si>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</si>
  <si>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</si>
  <si>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</si>
  <si>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</si>
  <si>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</si>
  <si>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</si>
  <si>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</si>
  <si>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</si>
  <si>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</si>
  <si>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</si>
  <si>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</si>
  <si>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</si>
  <si>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</si>
  <si>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</si>
  <si>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</si>
  <si>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</si>
  <si>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</si>
  <si>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</si>
  <si>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</si>
  <si>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</si>
  <si>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</si>
  <si>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</si>
  <si>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</si>
  <si>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</si>
  <si>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</si>
  <si>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</si>
  <si>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</si>
  <si>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</si>
  <si>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</si>
  <si>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</si>
  <si>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</si>
  <si>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</si>
  <si>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</si>
  <si>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</si>
  <si>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</si>
  <si>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</si>
  <si>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</si>
  <si>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</si>
  <si>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</si>
  <si>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</si>
  <si>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</si>
  <si>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</si>
  <si>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</si>
  <si>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</si>
  <si>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</si>
  <si>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</si>
  <si>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</si>
  <si>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</si>
  <si>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</si>
  <si>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</si>
  <si>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</si>
  <si>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</si>
  <si>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</si>
  <si>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</si>
  <si>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</si>
  <si>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</si>
  <si>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</si>
  <si>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</si>
  <si>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</si>
  <si>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</si>
  <si>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</si>
  <si>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</si>
  <si>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</si>
  <si>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</si>
  <si>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</si>
  <si>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</si>
  <si>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</si>
  <si>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</si>
  <si>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</si>
  <si>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</si>
  <si>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</si>
  <si>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</si>
  <si>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</si>
  <si>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</si>
  <si>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</si>
  <si>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</si>
  <si>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</si>
  <si>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</si>
  <si>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</si>
  <si>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</si>
  <si>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</si>
  <si>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</si>
  <si>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</si>
  <si>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</si>
  <si>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</si>
  <si>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</si>
  <si>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</si>
  <si>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</si>
  <si>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</si>
  <si>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</si>
  <si>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</si>
  <si>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</si>
  <si>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</si>
  <si>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</si>
  <si>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</si>
  <si>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</si>
  <si>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</si>
  <si>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</si>
  <si>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</si>
  <si>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</si>
  <si>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</si>
  <si>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</si>
  <si>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</si>
  <si>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</si>
  <si>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</si>
  <si>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</si>
  <si>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</si>
  <si>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</si>
  <si>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</si>
  <si>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</si>
  <si>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</si>
  <si>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</si>
  <si>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</si>
  <si>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</si>
  <si>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</si>
  <si>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</si>
  <si>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</si>
  <si>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</si>
  <si>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</si>
  <si>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</si>
  <si>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</si>
  <si>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</si>
  <si>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</si>
  <si>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</si>
  <si>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</si>
  <si>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</si>
  <si>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</si>
  <si>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</si>
  <si>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</si>
  <si>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</si>
  <si>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</si>
  <si>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</si>
  <si>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</si>
  <si>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</si>
  <si>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</si>
  <si>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</si>
  <si>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</si>
  <si>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</si>
  <si>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</si>
  <si>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</si>
  <si>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</si>
  <si>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</si>
  <si>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</si>
  <si>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</si>
  <si>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</si>
  <si>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</si>
  <si>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</si>
  <si>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</si>
  <si>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</si>
  <si>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</si>
  <si>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</si>
  <si>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</si>
  <si>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</si>
  <si>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</si>
  <si>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</si>
  <si>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</si>
  <si>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</si>
  <si>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</si>
  <si>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</si>
  <si>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</si>
  <si>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</si>
  <si>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</si>
  <si>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</si>
  <si>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</si>
  <si>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</si>
  <si>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</si>
  <si>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</si>
  <si>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</si>
  <si>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</si>
  <si>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</si>
  <si>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</si>
  <si>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</si>
  <si>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</si>
  <si>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</si>
  <si>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</si>
  <si>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</si>
  <si>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</si>
  <si>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</si>
  <si>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</si>
  <si>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</si>
  <si>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</si>
  <si>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</si>
  <si>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</si>
  <si>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</si>
  <si>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</si>
  <si>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</si>
  <si>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</si>
  <si>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</si>
  <si>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</si>
  <si>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</si>
  <si>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</si>
  <si>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</si>
  <si>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</si>
  <si>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</si>
  <si>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</si>
  <si>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</si>
  <si>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</si>
  <si>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</si>
  <si>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</si>
  <si>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</si>
  <si>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</si>
  <si>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</si>
  <si>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</si>
  <si>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</si>
  <si>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</si>
  <si>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</si>
  <si>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</si>
  <si>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</si>
  <si>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</si>
  <si>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</si>
  <si>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</si>
  <si>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</si>
  <si>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</si>
  <si>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</si>
  <si>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</si>
  <si>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</si>
  <si>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</si>
  <si>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</si>
  <si>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</si>
  <si>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</si>
  <si>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</si>
  <si>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</si>
  <si>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</si>
  <si>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</si>
  <si>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</si>
  <si>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</si>
  <si>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</si>
  <si>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</si>
  <si>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</si>
  <si>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</si>
  <si>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</si>
  <si>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</si>
  <si>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</si>
  <si>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</si>
  <si>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</si>
  <si>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</si>
  <si>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</si>
  <si>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</si>
  <si>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</si>
  <si>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</si>
  <si>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</si>
  <si>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</si>
  <si>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</si>
  <si>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</si>
  <si>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</si>
  <si>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</si>
  <si>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</si>
  <si>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</si>
  <si>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</si>
  <si>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</si>
  <si>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</si>
  <si>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</si>
  <si>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</si>
  <si>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</si>
  <si>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</si>
  <si>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</si>
  <si>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</si>
  <si>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</si>
  <si>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</si>
  <si>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</si>
  <si>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</si>
  <si>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</si>
  <si>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</si>
  <si>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</si>
  <si>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</si>
  <si>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</si>
  <si>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</si>
  <si>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</si>
  <si>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</si>
  <si>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</si>
  <si>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</si>
  <si>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</si>
  <si>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</si>
  <si>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</si>
  <si>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</si>
  <si>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</si>
  <si>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</si>
  <si>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</si>
  <si>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</si>
  <si>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</si>
  <si>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</si>
  <si>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</si>
  <si>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</si>
  <si>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</si>
  <si>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</si>
  <si>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</si>
  <si>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</si>
  <si>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</si>
  <si>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</si>
  <si>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</si>
  <si>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</si>
  <si>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</si>
  <si>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</si>
  <si>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</si>
  <si>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</si>
  <si>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</si>
  <si>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</si>
  <si>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</si>
  <si>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</si>
  <si>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</si>
  <si>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</si>
  <si>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</si>
  <si>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</si>
  <si>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</si>
  <si>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</si>
  <si>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</si>
  <si>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</si>
  <si>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</si>
  <si>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</si>
  <si>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</si>
  <si>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</si>
  <si>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</si>
  <si>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</si>
  <si>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</si>
  <si>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</si>
  <si>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</si>
  <si>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</si>
  <si>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</si>
  <si>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</si>
  <si>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</si>
  <si>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</si>
  <si>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</si>
  <si>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</si>
  <si>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</si>
  <si>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</si>
  <si>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</si>
  <si>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</si>
  <si>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</si>
  <si>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</si>
  <si>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</si>
  <si>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</si>
  <si>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</si>
  <si>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</si>
  <si>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</si>
  <si>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</si>
  <si>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</si>
  <si>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</si>
  <si>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</si>
  <si>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</si>
  <si>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</si>
  <si>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</si>
  <si>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</si>
  <si>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</si>
  <si>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</si>
  <si>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</si>
  <si>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</si>
  <si>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</si>
  <si>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</si>
  <si>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</si>
  <si>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</si>
  <si>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</si>
  <si>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</si>
  <si>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</si>
  <si>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</si>
  <si>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</si>
  <si>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</si>
  <si>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</si>
  <si>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</si>
  <si>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</si>
  <si>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</si>
  <si>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</si>
  <si>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</si>
  <si>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</si>
  <si>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</si>
  <si>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</si>
  <si>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</si>
  <si>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</si>
  <si>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</si>
  <si>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</si>
  <si>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</si>
  <si>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</si>
  <si>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</si>
  <si>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</si>
  <si>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</si>
  <si>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</si>
  <si>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</si>
  <si>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</si>
  <si>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</si>
  <si>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</si>
  <si>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</si>
  <si>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</si>
  <si>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</si>
  <si>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</si>
  <si>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</si>
  <si>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</si>
  <si>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</si>
  <si>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</si>
  <si>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</si>
  <si>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</si>
  <si>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</si>
  <si>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</si>
  <si>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</si>
  <si>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</si>
  <si>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</si>
  <si>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</si>
  <si>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</si>
  <si>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</si>
  <si>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</si>
  <si>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</si>
  <si>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</si>
  <si>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</si>
  <si>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</si>
  <si>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</si>
  <si>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</si>
  <si>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</si>
  <si>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</si>
  <si>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</si>
  <si>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</si>
  <si>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</si>
  <si>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</si>
  <si>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</si>
  <si>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</si>
  <si>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</si>
  <si>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</si>
  <si>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</si>
  <si>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</si>
  <si>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</si>
  <si>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</si>
  <si>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</si>
  <si>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</si>
  <si>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</si>
  <si>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</si>
  <si>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</si>
  <si>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</si>
  <si>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</si>
  <si>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</si>
  <si>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</si>
  <si>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</si>
  <si>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</si>
  <si>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</si>
  <si>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</si>
  <si>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</si>
  <si>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</si>
  <si>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</si>
  <si>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</si>
  <si>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</si>
  <si>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</si>
  <si>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</si>
  <si>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</si>
  <si>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</si>
  <si>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</si>
  <si>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</si>
  <si>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</si>
  <si>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</si>
  <si>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</si>
  <si>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</si>
  <si>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</si>
  <si>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</si>
  <si>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</si>
  <si>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</si>
  <si>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</si>
  <si>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</si>
  <si>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</si>
  <si>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</si>
  <si>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</si>
  <si>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</si>
  <si>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</si>
  <si>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</si>
  <si>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</si>
  <si>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</si>
  <si>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</si>
  <si>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</si>
  <si>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</si>
  <si>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</si>
  <si>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</si>
  <si>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</si>
  <si>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</si>
  <si>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</si>
  <si>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</si>
  <si>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</si>
  <si>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</si>
  <si>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</si>
  <si>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</si>
  <si>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</si>
  <si>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</si>
  <si>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</si>
  <si>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</si>
  <si>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</si>
  <si>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</si>
  <si>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</si>
  <si>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</si>
  <si>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</si>
  <si>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</si>
  <si>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</si>
  <si>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</si>
  <si>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</si>
  <si>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</si>
  <si>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</si>
  <si>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</si>
  <si>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</si>
  <si>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</si>
  <si>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</si>
  <si>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</si>
  <si>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</si>
  <si>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</si>
  <si>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</si>
  <si>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</si>
  <si>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</si>
  <si>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</si>
  <si>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</si>
  <si>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</si>
  <si>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</si>
  <si>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</si>
  <si>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</si>
  <si>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</si>
  <si>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</si>
  <si>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</si>
  <si>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</si>
  <si>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</si>
  <si>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</si>
  <si>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</si>
  <si>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</si>
  <si>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</si>
  <si>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</si>
  <si>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</si>
  <si>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</si>
  <si>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</si>
  <si>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</si>
  <si>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</si>
  <si>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</si>
  <si>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</si>
  <si>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</si>
  <si>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</si>
  <si>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</si>
  <si>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</si>
  <si>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</si>
  <si>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</si>
  <si>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</si>
  <si>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</si>
  <si>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</si>
  <si>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</si>
  <si>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</si>
  <si>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</si>
  <si>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</si>
  <si>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</si>
  <si>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</si>
  <si>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</si>
  <si>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</si>
  <si>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</si>
  <si>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</si>
  <si>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</si>
  <si>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</si>
  <si>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</si>
  <si>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</si>
  <si>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</si>
  <si>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</si>
  <si>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</si>
  <si>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</si>
  <si>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</si>
  <si>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</si>
  <si>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</si>
  <si>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</si>
  <si>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</si>
  <si>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</si>
  <si>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</si>
  <si>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</si>
  <si>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</si>
  <si>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</si>
  <si>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</si>
  <si>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</si>
  <si>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</si>
  <si>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</si>
  <si>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</si>
  <si>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</si>
  <si>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</si>
  <si>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</si>
  <si>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</si>
  <si>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</si>
  <si>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</si>
  <si>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</si>
  <si>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</si>
  <si>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</si>
  <si>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</si>
  <si>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</si>
  <si>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</si>
  <si>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</si>
  <si>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</si>
  <si>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</si>
  <si>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</si>
  <si>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</si>
  <si>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</si>
  <si>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</si>
  <si>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</si>
  <si>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</si>
  <si>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</si>
  <si>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</si>
  <si>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</si>
  <si>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</si>
  <si>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</si>
  <si>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</si>
  <si>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</si>
  <si>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</si>
  <si>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</si>
  <si>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</si>
  <si>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</si>
  <si>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</si>
  <si>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</si>
  <si>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</si>
  <si>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</si>
  <si>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</si>
  <si>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</si>
  <si>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</si>
  <si>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</si>
  <si>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</si>
  <si>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</si>
  <si>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</si>
  <si>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</si>
  <si>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</si>
  <si>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</si>
  <si>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</si>
  <si>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</si>
  <si>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</si>
  <si>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</si>
  <si>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</si>
  <si>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</si>
  <si>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</si>
  <si>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</si>
  <si>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</si>
  <si>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</si>
  <si>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</si>
  <si>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</si>
  <si>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</si>
  <si>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</si>
  <si>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</si>
  <si>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</si>
  <si>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</si>
  <si>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</si>
  <si>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</si>
  <si>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</si>
  <si>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</si>
  <si>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</si>
  <si>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</si>
  <si>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</si>
  <si>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</si>
  <si>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</si>
  <si>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</si>
  <si>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</si>
  <si>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</si>
  <si>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</si>
  <si>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</si>
  <si>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</si>
  <si>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</si>
  <si>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</si>
  <si>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</si>
  <si>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</si>
  <si>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</si>
  <si>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</si>
  <si>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</si>
  <si>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</si>
  <si>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</si>
  <si>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</si>
  <si>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</si>
  <si>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</si>
  <si>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</si>
  <si>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</si>
  <si>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</si>
  <si>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</si>
  <si>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</si>
  <si>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</si>
  <si>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</si>
  <si>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</si>
  <si>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</si>
  <si>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</si>
  <si>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</si>
  <si>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</si>
  <si>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</si>
  <si>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</si>
  <si>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</si>
  <si>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</si>
  <si>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</si>
  <si>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</si>
  <si>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</si>
  <si>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</si>
  <si>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</si>
  <si>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</si>
  <si>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</si>
  <si>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</si>
  <si>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</si>
  <si>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</si>
  <si>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</si>
  <si>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</si>
  <si>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</si>
  <si>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</si>
  <si>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</si>
  <si>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</si>
  <si>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</si>
  <si>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</si>
  <si>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</si>
  <si>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</si>
  <si>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</si>
  <si>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</si>
  <si>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</si>
  <si>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</si>
  <si>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</si>
  <si>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</si>
  <si>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</si>
  <si>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</si>
  <si>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</si>
  <si>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</si>
  <si>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</si>
  <si>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</si>
  <si>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</si>
  <si>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</si>
  <si>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</si>
  <si>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</si>
  <si>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</si>
  <si>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</si>
  <si>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</si>
  <si>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</si>
  <si>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</si>
  <si>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</si>
  <si>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</si>
  <si>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</si>
  <si>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</si>
  <si>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</si>
  <si>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</si>
  <si>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</si>
  <si>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</si>
  <si>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</si>
  <si>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</si>
  <si>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</si>
  <si>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</si>
  <si>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</si>
  <si>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</si>
  <si>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</si>
  <si>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</si>
  <si>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</si>
  <si>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</si>
  <si>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</si>
  <si>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</si>
  <si>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</si>
  <si>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</si>
  <si>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</si>
  <si>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</si>
  <si>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</si>
  <si>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</si>
  <si>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</si>
  <si>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</si>
  <si>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</si>
  <si>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</si>
  <si>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</si>
  <si>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</si>
  <si>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</si>
  <si>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</si>
  <si>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</si>
  <si>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</si>
  <si>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</si>
  <si>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</si>
  <si>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</si>
  <si>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</si>
  <si>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</si>
  <si>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</si>
  <si>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</si>
  <si>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</si>
  <si>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</si>
  <si>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</si>
  <si>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</si>
  <si>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</si>
  <si>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</si>
  <si>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</si>
  <si>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</si>
  <si>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</si>
  <si>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</si>
  <si>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</si>
  <si>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</si>
  <si>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</si>
  <si>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</si>
  <si>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</si>
  <si>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</si>
  <si>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</si>
  <si>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</si>
  <si>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</si>
  <si>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</si>
  <si>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</si>
  <si>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</si>
  <si>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</si>
  <si>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</si>
  <si>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</si>
  <si>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</si>
  <si>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</si>
  <si>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</si>
  <si>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</si>
  <si>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</si>
  <si>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</si>
  <si>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</si>
  <si>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</si>
  <si>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</si>
  <si>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</si>
  <si>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</si>
  <si>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</si>
  <si>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</si>
  <si>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</si>
  <si>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</si>
  <si>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</si>
  <si>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</si>
  <si>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</si>
  <si>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</si>
  <si>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</si>
  <si>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</si>
  <si>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</si>
  <si>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</si>
  <si>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</si>
  <si>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</si>
  <si>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</si>
  <si>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</si>
  <si>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</si>
  <si>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</si>
  <si>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</si>
  <si>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</si>
  <si>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</si>
  <si>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</si>
  <si>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</si>
  <si>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</si>
  <si>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</si>
  <si>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</si>
  <si>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</si>
  <si>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</si>
  <si>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</si>
  <si>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</si>
  <si>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</si>
  <si>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</si>
  <si>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</si>
  <si>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</si>
  <si>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</si>
  <si>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</si>
  <si>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</si>
  <si>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</si>
  <si>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</si>
  <si>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</si>
  <si>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</si>
  <si>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</si>
  <si>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</si>
  <si>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</si>
  <si>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</si>
  <si>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</si>
  <si>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</si>
  <si>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</si>
  <si>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</si>
  <si>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</si>
  <si>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</si>
  <si>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</si>
  <si>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</si>
  <si>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</si>
  <si>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</si>
  <si>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</si>
  <si>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</si>
  <si>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</si>
  <si>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</si>
  <si>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</si>
  <si>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</si>
  <si>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</si>
  <si>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</si>
  <si>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</si>
  <si>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</si>
  <si>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</si>
  <si>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</si>
  <si>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</si>
  <si>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</si>
  <si>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</si>
  <si>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</si>
  <si>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</si>
  <si>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</si>
  <si>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</si>
  <si>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</si>
  <si>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</si>
  <si>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</si>
  <si>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</si>
  <si>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</si>
  <si>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</si>
  <si>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</si>
  <si>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</si>
  <si>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</si>
  <si>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</si>
  <si>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</si>
  <si>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</si>
  <si>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</si>
  <si>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</si>
  <si>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</si>
  <si>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</si>
  <si>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</si>
  <si>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</si>
  <si>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</si>
  <si>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</si>
  <si>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</si>
  <si>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</si>
  <si>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</si>
  <si>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</si>
  <si>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</si>
  <si>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</si>
  <si>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</si>
  <si>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</si>
  <si>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</si>
  <si>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</si>
  <si>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</si>
  <si>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</si>
  <si>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</si>
  <si>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</si>
  <si>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</si>
  <si>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</si>
  <si>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</si>
  <si>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</si>
  <si>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</si>
  <si>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</si>
  <si>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</si>
  <si>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</si>
  <si>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</si>
  <si>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</si>
  <si>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</si>
  <si>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</si>
  <si>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</si>
  <si>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</si>
  <si>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</si>
  <si>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</si>
  <si>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</si>
  <si>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</si>
  <si>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</si>
  <si>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</si>
  <si>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</si>
  <si>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</si>
  <si>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</si>
  <si>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</si>
  <si>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</si>
  <si>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</si>
  <si>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</si>
  <si>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</si>
  <si>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</si>
  <si>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</si>
  <si>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</si>
  <si>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</si>
  <si>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</si>
  <si>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</si>
  <si>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</si>
  <si>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</si>
  <si>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</si>
  <si>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</si>
  <si>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</si>
  <si>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</si>
  <si>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</si>
  <si>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</si>
  <si>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</si>
  <si>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</si>
  <si>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</si>
  <si>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</si>
  <si>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</si>
  <si>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</si>
  <si>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</si>
  <si>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</si>
  <si>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</si>
  <si>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</si>
  <si>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</si>
  <si>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</si>
  <si>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</si>
  <si>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</si>
  <si>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</si>
  <si>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</si>
  <si>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</si>
  <si>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</si>
  <si>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</si>
  <si>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</si>
  <si>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</si>
  <si>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</si>
  <si>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</si>
  <si>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</si>
  <si>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</si>
  <si>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</si>
  <si>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</si>
  <si>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</si>
  <si>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</si>
  <si>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</si>
  <si>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</si>
  <si>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</si>
  <si>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</si>
  <si>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</si>
  <si>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</si>
  <si>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</si>
  <si>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</si>
  <si>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</si>
  <si>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</si>
  <si>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</si>
  <si>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</si>
  <si>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</si>
  <si>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</si>
  <si>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</si>
  <si>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</si>
  <si>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</si>
  <si>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</si>
  <si>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</si>
  <si>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</si>
  <si>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</si>
  <si>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</si>
  <si>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</si>
  <si>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</si>
  <si>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</si>
  <si>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</si>
  <si>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</si>
  <si>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</si>
  <si>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</si>
  <si>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</si>
  <si>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</si>
  <si>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</si>
  <si>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</si>
  <si>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</si>
  <si>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</si>
  <si>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</si>
  <si>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</si>
  <si>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</si>
  <si>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</si>
  <si>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</si>
  <si>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</si>
  <si>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</si>
  <si>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</si>
  <si>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</si>
  <si>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</si>
  <si>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</si>
  <si>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</si>
  <si>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</si>
  <si>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</si>
  <si>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</si>
  <si>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</si>
  <si>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</si>
  <si>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</si>
  <si>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</si>
  <si>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</si>
  <si>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</si>
  <si>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</si>
  <si>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</si>
  <si>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</si>
  <si>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</si>
  <si>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</si>
  <si>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</si>
  <si>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</si>
  <si>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</si>
  <si>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</si>
  <si>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</si>
  <si>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</si>
  <si>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</si>
  <si>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</si>
  <si>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</si>
  <si>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</si>
  <si>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</si>
  <si>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</si>
  <si>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</si>
  <si>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</si>
  <si>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</si>
  <si>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</si>
  <si>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</si>
  <si>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</si>
  <si>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</si>
  <si>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</si>
  <si>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</si>
  <si>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</si>
  <si>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</si>
  <si>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</si>
  <si>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</si>
  <si>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</si>
  <si>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</si>
  <si>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</si>
  <si>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</si>
  <si>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</si>
  <si>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</si>
  <si>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</si>
  <si>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</si>
  <si>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</si>
  <si>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</si>
  <si>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</si>
  <si>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</si>
  <si>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</si>
  <si>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</si>
  <si>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</si>
  <si>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</si>
  <si>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</si>
  <si>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</si>
  <si>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</si>
  <si>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</si>
  <si>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</si>
  <si>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</si>
  <si>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</si>
  <si>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</si>
  <si>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</si>
  <si>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</si>
  <si>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</si>
  <si>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</si>
  <si>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</si>
  <si>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</si>
  <si>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</si>
  <si>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</si>
  <si>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</si>
  <si>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</si>
  <si>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</si>
  <si>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</si>
  <si>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</si>
  <si>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</si>
  <si>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</si>
  <si>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</si>
  <si>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</si>
  <si>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</si>
  <si>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</si>
  <si>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</si>
  <si>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</si>
  <si>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</si>
  <si>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</si>
  <si>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</si>
  <si>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</si>
  <si>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</si>
  <si>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</si>
  <si>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</si>
  <si>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</si>
  <si>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</si>
  <si>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</si>
  <si>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</si>
  <si>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</si>
  <si>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</si>
  <si>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</si>
  <si>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</si>
  <si>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</si>
  <si>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</si>
  <si>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</si>
  <si>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</si>
  <si>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</si>
  <si>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</si>
  <si>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</si>
  <si>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</si>
  <si>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</si>
  <si>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</si>
  <si>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</si>
  <si>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</si>
  <si>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</si>
  <si>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</si>
  <si>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</si>
  <si>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</si>
  <si>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</si>
  <si>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</si>
  <si>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</si>
  <si>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</si>
  <si>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</si>
  <si>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</si>
  <si>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</si>
  <si>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</si>
  <si>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</si>
  <si>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</si>
  <si>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</si>
  <si>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</si>
  <si>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</si>
  <si>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</si>
  <si>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</si>
  <si>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</si>
  <si>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</si>
  <si>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</si>
  <si>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</si>
  <si>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</si>
  <si>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</si>
  <si>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</si>
  <si>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</si>
  <si>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</si>
  <si>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</si>
  <si>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</si>
  <si>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</si>
  <si>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</si>
  <si>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</si>
  <si>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</si>
  <si>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</si>
  <si>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</si>
  <si>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</si>
  <si>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</si>
  <si>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</si>
  <si>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</si>
  <si>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</si>
  <si>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</si>
  <si>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</si>
  <si>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</si>
  <si>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</si>
  <si>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</si>
  <si>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</si>
  <si>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</si>
  <si>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</si>
  <si>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</si>
  <si>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</si>
  <si>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</si>
  <si>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</si>
  <si>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</si>
  <si>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</si>
  <si>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</si>
  <si>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</si>
  <si>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</si>
  <si>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</si>
  <si>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</si>
  <si>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</si>
  <si>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</si>
  <si>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</si>
  <si>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</si>
  <si>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</si>
  <si>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</si>
  <si>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</si>
  <si>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</si>
  <si>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</si>
  <si>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</si>
  <si>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</si>
  <si>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</si>
  <si>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</si>
  <si>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</si>
  <si>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</si>
  <si>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</si>
  <si>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</si>
  <si>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</si>
  <si>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</si>
  <si>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</si>
  <si>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</si>
  <si>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</si>
  <si>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</si>
  <si>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</si>
  <si>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</si>
  <si>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</si>
  <si>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</si>
  <si>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</si>
  <si>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</si>
  <si>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</si>
  <si>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</si>
  <si>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</si>
  <si>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</si>
  <si>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</si>
  <si>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</si>
  <si>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</si>
  <si>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</si>
  <si>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</si>
  <si>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</si>
  <si>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</si>
  <si>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</si>
  <si>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</si>
  <si>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</si>
  <si>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</si>
  <si>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</si>
  <si>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</si>
  <si>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</si>
  <si>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</si>
  <si>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</si>
  <si>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</si>
  <si>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</si>
  <si>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</si>
  <si>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</si>
  <si>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</si>
  <si>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</si>
  <si>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</si>
  <si>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</si>
  <si>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</si>
  <si>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</si>
  <si>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</si>
  <si>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</si>
  <si>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</si>
  <si>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</si>
  <si>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</si>
  <si>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</si>
  <si>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</si>
  <si>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</si>
  <si>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</si>
  <si>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</si>
  <si>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</si>
  <si>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</si>
  <si>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</si>
  <si>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</si>
  <si>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</si>
  <si>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</si>
  <si>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</si>
  <si>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</si>
  <si>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</si>
  <si>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</si>
  <si>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</si>
  <si>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</si>
  <si>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</si>
  <si>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</si>
  <si>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</si>
  <si>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</si>
  <si>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</si>
  <si>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</si>
  <si>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</si>
  <si>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</si>
  <si>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</si>
  <si>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</si>
  <si>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</si>
  <si>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</si>
  <si>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</si>
  <si>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</si>
  <si>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</si>
  <si>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</si>
  <si>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</si>
  <si>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</si>
  <si>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</si>
  <si>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</si>
  <si>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</si>
  <si>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</si>
  <si>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</si>
  <si>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</si>
  <si>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</si>
  <si>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</si>
  <si>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</si>
  <si>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</si>
  <si>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</si>
  <si>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</si>
  <si>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</si>
  <si>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</si>
  <si>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</si>
  <si>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</si>
  <si>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</si>
  <si>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</si>
  <si>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</si>
  <si>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</si>
  <si>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</si>
  <si>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</si>
  <si>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</si>
  <si>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</si>
  <si>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</si>
  <si>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</si>
  <si>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</si>
  <si>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</si>
  <si>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</si>
  <si>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</si>
  <si>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</si>
  <si>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</si>
  <si>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</si>
  <si>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</si>
  <si>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</si>
  <si>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</si>
  <si>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</si>
  <si>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</si>
  <si>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</si>
  <si>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</si>
  <si>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</si>
  <si>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</si>
  <si>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</si>
  <si>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</si>
  <si>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</si>
  <si>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</si>
  <si>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</si>
  <si>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</si>
  <si>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</si>
  <si>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</si>
  <si>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</si>
  <si>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</si>
  <si>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</si>
  <si>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</si>
  <si>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</si>
  <si>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</si>
  <si>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</si>
  <si>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</si>
  <si>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</si>
  <si>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</si>
  <si>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</si>
  <si>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</si>
  <si>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</si>
  <si>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</si>
  <si>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</si>
  <si>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</si>
  <si>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</si>
  <si>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</si>
  <si>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</si>
  <si>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</si>
  <si>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</si>
  <si>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</si>
  <si>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</si>
  <si>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</si>
  <si>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</si>
  <si>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</si>
  <si>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</si>
  <si>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</si>
  <si>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</si>
  <si>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</si>
  <si>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</si>
  <si>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</si>
  <si>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</si>
  <si>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</si>
  <si>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</si>
  <si>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</si>
  <si>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</si>
  <si>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</si>
  <si>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</si>
  <si>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</si>
  <si>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</si>
  <si>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</si>
  <si>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</si>
  <si>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</si>
  <si>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</si>
  <si>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</si>
  <si>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</si>
  <si>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</si>
  <si>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</si>
  <si>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</si>
  <si>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</si>
  <si>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</si>
  <si>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</si>
  <si>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</si>
  <si>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</si>
  <si>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</si>
  <si>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</si>
  <si>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</si>
  <si>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</si>
  <si>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</si>
  <si>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</si>
  <si>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</si>
  <si>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</si>
  <si>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</si>
  <si>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</si>
  <si>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</si>
  <si>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</si>
  <si>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</si>
  <si>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</si>
  <si>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</si>
  <si>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</si>
  <si>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</si>
  <si>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</si>
  <si>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</si>
  <si>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</si>
  <si>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</si>
  <si>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</si>
  <si>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</si>
  <si>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</si>
  <si>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</si>
  <si>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</si>
  <si>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</si>
  <si>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</si>
  <si>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</si>
  <si>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</si>
  <si>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</si>
  <si>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</si>
  <si>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</si>
  <si>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</si>
  <si>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</si>
  <si>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</si>
  <si>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</si>
  <si>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</si>
  <si>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</si>
  <si>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</si>
  <si>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</si>
  <si>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</si>
  <si>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</si>
  <si>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</si>
  <si>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</si>
  <si>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</si>
  <si>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</si>
  <si>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</si>
  <si>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</si>
  <si>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</si>
  <si>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</si>
  <si>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</si>
  <si>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</si>
  <si>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</si>
  <si>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</si>
  <si>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</si>
  <si>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</si>
  <si>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</si>
  <si>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</si>
  <si>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</si>
  <si>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</si>
  <si>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</si>
  <si>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</si>
  <si>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</si>
  <si>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</si>
  <si>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</si>
  <si>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</si>
  <si>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</si>
  <si>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</si>
  <si>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</si>
  <si>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</si>
  <si>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</si>
  <si>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</si>
  <si>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</si>
  <si>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</si>
  <si>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</si>
  <si>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</si>
  <si>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</si>
  <si>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</si>
  <si>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</si>
  <si>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</si>
  <si>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</si>
  <si>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</si>
  <si>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</si>
  <si>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</si>
  <si>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</si>
  <si>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</si>
  <si>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</si>
  <si>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</si>
  <si>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</si>
  <si>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</si>
  <si>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</si>
  <si>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</si>
  <si>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</si>
  <si>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</si>
  <si>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</si>
  <si>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</si>
  <si>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</si>
  <si>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</si>
  <si>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</si>
  <si>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</si>
  <si>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</si>
  <si>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</si>
  <si>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</si>
  <si>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</si>
  <si>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</si>
  <si>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</si>
  <si>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</si>
  <si>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</si>
  <si>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</si>
  <si>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</si>
  <si>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</si>
  <si>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</si>
  <si>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</si>
  <si>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</si>
  <si>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</si>
  <si>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</si>
  <si>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</si>
  <si>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</si>
  <si>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</si>
  <si>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</si>
  <si>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</si>
  <si>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</si>
  <si>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</si>
  <si>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</si>
  <si>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</si>
  <si>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</si>
  <si>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</si>
  <si>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</si>
  <si>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</si>
  <si>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</si>
  <si>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</si>
  <si>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</si>
  <si>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</si>
  <si>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</si>
  <si>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</si>
  <si>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</si>
  <si>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</si>
  <si>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</si>
  <si>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</si>
  <si>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</si>
  <si>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</si>
  <si>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</si>
  <si>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</si>
  <si>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</si>
  <si>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</si>
  <si>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</si>
  <si>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</si>
  <si>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</si>
  <si>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</si>
  <si>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</si>
  <si>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</si>
  <si>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</si>
  <si>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</si>
  <si>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</si>
  <si>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</si>
  <si>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</si>
  <si>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</si>
  <si>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</si>
  <si>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</si>
  <si>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</si>
  <si>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</si>
  <si>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</si>
  <si>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</si>
  <si>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</si>
  <si>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</si>
  <si>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</si>
  <si>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</si>
  <si>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</si>
  <si>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</si>
  <si>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</si>
  <si>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</si>
  <si>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</si>
  <si>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</si>
  <si>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</si>
  <si>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</si>
  <si>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</si>
  <si>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</si>
  <si>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</si>
  <si>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</si>
  <si>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</si>
  <si>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</si>
  <si>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</si>
  <si>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</si>
  <si>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</si>
  <si>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</si>
  <si>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</si>
  <si>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</si>
  <si>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</si>
  <si>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</si>
  <si>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</si>
  <si>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</si>
  <si>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</si>
  <si>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</si>
  <si>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</si>
  <si>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</si>
  <si>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</si>
  <si>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</si>
  <si>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</si>
  <si>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</si>
  <si>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</si>
  <si>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</si>
  <si>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</si>
  <si>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</si>
  <si>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</si>
  <si>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</si>
  <si>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</si>
  <si>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</si>
  <si>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</si>
  <si>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</si>
  <si>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</si>
  <si>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</si>
  <si>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</si>
  <si>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</si>
  <si>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</si>
  <si>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</si>
  <si>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</si>
  <si>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</si>
  <si>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</si>
  <si>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</si>
  <si>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</si>
  <si>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</si>
  <si>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</si>
  <si>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</si>
  <si>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</si>
  <si>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</si>
  <si>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</si>
  <si>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</si>
  <si>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</si>
  <si>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</si>
  <si>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</si>
  <si>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</si>
  <si>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</si>
  <si>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</si>
  <si>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</si>
  <si>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</si>
  <si>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</si>
  <si>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</si>
  <si>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</si>
  <si>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</si>
  <si>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</si>
  <si>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</si>
  <si>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</si>
  <si>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</si>
  <si>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</si>
  <si>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</si>
  <si>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</si>
  <si>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</si>
  <si>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</si>
  <si>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</si>
  <si>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</si>
  <si>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</si>
  <si>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</si>
  <si>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</si>
  <si>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</si>
  <si>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</si>
  <si>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</si>
  <si>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</si>
  <si>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</si>
  <si>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</si>
  <si>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</si>
  <si>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</si>
  <si>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</si>
  <si>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</si>
  <si>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</si>
  <si>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</si>
  <si>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</si>
  <si>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</si>
  <si>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</si>
  <si>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</si>
  <si>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</si>
  <si>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</si>
  <si>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</si>
  <si>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</si>
  <si>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</si>
  <si>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</si>
  <si>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</si>
  <si>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</si>
  <si>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</si>
  <si>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</si>
  <si>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</si>
  <si>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</si>
  <si>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</si>
  <si>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</si>
  <si>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</si>
  <si>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</si>
  <si>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</si>
  <si>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</si>
  <si>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</si>
  <si>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</si>
  <si>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</si>
  <si>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</si>
  <si>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</si>
  <si>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</si>
  <si>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</si>
  <si>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</si>
  <si>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</si>
  <si>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</si>
  <si>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</si>
  <si>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</si>
  <si>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</si>
  <si>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</si>
  <si>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</si>
  <si>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</si>
  <si>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</si>
  <si>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</si>
  <si>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</si>
  <si>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</si>
  <si>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</si>
  <si>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</si>
  <si>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</si>
  <si>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</si>
  <si>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</si>
  <si>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</si>
  <si>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</si>
  <si>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</si>
  <si>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</si>
  <si>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</si>
  <si>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</si>
  <si>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</si>
  <si>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</si>
  <si>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</si>
  <si>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</si>
  <si>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</si>
  <si>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</si>
  <si>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</si>
  <si>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</si>
  <si>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</si>
  <si>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</si>
  <si>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</si>
  <si>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</si>
  <si>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</si>
  <si>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</si>
  <si>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</si>
  <si>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</si>
  <si>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</si>
  <si>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</si>
  <si>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</si>
  <si>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</si>
  <si>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</si>
  <si>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</si>
  <si>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</si>
  <si>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</si>
  <si>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</si>
  <si>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</si>
  <si>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</si>
  <si>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</si>
  <si>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</si>
  <si>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</si>
  <si>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</si>
  <si>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</si>
  <si>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</si>
  <si>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</si>
  <si>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</si>
  <si>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</si>
  <si>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</si>
  <si>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</si>
  <si>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</si>
  <si>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</si>
  <si>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</si>
  <si>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</si>
  <si>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</si>
  <si>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</si>
  <si>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</si>
  <si>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</si>
  <si>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</si>
  <si>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</si>
  <si>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</si>
  <si>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</si>
  <si>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</si>
  <si>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</si>
  <si>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</si>
  <si>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</si>
  <si>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</si>
  <si>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</si>
  <si>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</si>
  <si>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</si>
  <si>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</si>
  <si>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</si>
  <si>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</si>
  <si>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</si>
  <si>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</si>
  <si>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</si>
  <si>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</si>
  <si>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</si>
  <si>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</si>
  <si>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</si>
  <si>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</si>
  <si>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</si>
  <si>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</si>
  <si>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</si>
  <si>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</si>
  <si>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</si>
  <si>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</si>
  <si>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</si>
  <si>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</si>
  <si>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</si>
  <si>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</si>
  <si>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</si>
  <si>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</si>
  <si>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</si>
  <si>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</si>
  <si>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</si>
  <si>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</si>
  <si>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</si>
  <si>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</si>
  <si>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</si>
  <si>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</si>
  <si>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</si>
  <si>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</si>
  <si>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</si>
  <si>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</si>
  <si>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</si>
  <si>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</si>
  <si>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</si>
  <si>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</si>
  <si>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</si>
  <si>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</si>
  <si>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</si>
  <si>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</si>
  <si>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</si>
  <si>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</si>
  <si>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</si>
  <si>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</si>
  <si>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</si>
  <si>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</si>
  <si>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</si>
  <si>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</si>
  <si>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</si>
  <si>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</si>
  <si>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</si>
  <si>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</si>
  <si>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</si>
  <si>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</si>
  <si>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</si>
  <si>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</si>
  <si>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</si>
  <si>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</si>
  <si>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</si>
  <si>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</si>
  <si>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</si>
  <si>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</si>
  <si>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</si>
  <si>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</si>
  <si>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</si>
  <si>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</si>
  <si>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</si>
  <si>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</si>
  <si>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</si>
  <si>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</si>
  <si>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</si>
  <si>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</si>
  <si>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</si>
  <si>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</si>
  <si>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</si>
  <si>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</si>
  <si>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</si>
  <si>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</si>
  <si>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</si>
  <si>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</si>
  <si>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</si>
  <si>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</si>
  <si>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</si>
  <si>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</si>
  <si>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</si>
  <si>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</si>
  <si>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</si>
  <si>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</si>
  <si>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</si>
  <si>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</si>
  <si>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</si>
  <si>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</si>
  <si>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</si>
  <si>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</si>
  <si>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</si>
  <si>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</si>
  <si>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</si>
  <si>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</si>
  <si>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</si>
  <si>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</si>
  <si>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</si>
  <si>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</si>
  <si>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</si>
  <si>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</si>
  <si>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</si>
  <si>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</si>
  <si>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</si>
  <si>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</si>
  <si>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</si>
  <si>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</si>
  <si>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</si>
  <si>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</si>
  <si>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</si>
  <si>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</si>
  <si>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</si>
  <si>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</si>
  <si>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</si>
  <si>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</si>
  <si>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</si>
  <si>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</si>
  <si>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</si>
  <si>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</si>
  <si>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</si>
  <si>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</si>
  <si>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</si>
  <si>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</si>
  <si>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</si>
  <si>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</si>
  <si>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</si>
  <si>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</si>
  <si>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</si>
  <si>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</si>
  <si>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</si>
  <si>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</si>
  <si>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</si>
  <si>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</si>
  <si>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</si>
  <si>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</si>
  <si>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</si>
  <si>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</si>
  <si>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</si>
  <si>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</si>
  <si>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</si>
  <si>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</si>
  <si>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</si>
  <si>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</si>
  <si>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</si>
  <si>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</si>
  <si>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</si>
  <si>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</si>
  <si>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</si>
  <si>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</si>
  <si>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</si>
  <si>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</si>
  <si>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</si>
  <si>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</si>
  <si>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</si>
  <si>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</si>
  <si>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</si>
  <si>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</si>
  <si>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</si>
  <si>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</si>
  <si>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</si>
  <si>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</si>
  <si>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</si>
  <si>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</si>
  <si>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</si>
  <si>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</si>
  <si>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</si>
  <si>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</si>
  <si>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</si>
  <si>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</si>
  <si>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</si>
  <si>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</si>
  <si>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</si>
  <si>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</si>
  <si>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</si>
  <si>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</si>
  <si>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</si>
  <si>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</si>
  <si>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</si>
  <si>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</si>
  <si>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</si>
  <si>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</si>
  <si>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</si>
  <si>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</si>
  <si>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</si>
  <si>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</si>
  <si>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</si>
  <si>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</si>
  <si>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</si>
  <si>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</si>
  <si>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</si>
  <si>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</si>
  <si>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</si>
  <si>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</si>
  <si>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</si>
  <si>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</si>
  <si>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</si>
  <si>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</si>
  <si>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</si>
  <si>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</si>
  <si>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</si>
  <si>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</si>
  <si>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</si>
  <si>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</si>
  <si>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</si>
  <si>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</si>
  <si>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</si>
  <si>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</si>
  <si>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</si>
  <si>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</si>
  <si>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</si>
  <si>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</si>
  <si>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</si>
  <si>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</si>
  <si>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</si>
  <si>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</si>
  <si>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</si>
  <si>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</si>
  <si>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</si>
  <si>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</si>
  <si>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</si>
  <si>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</si>
  <si>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</si>
  <si>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</si>
  <si>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</si>
  <si>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</si>
  <si>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</si>
  <si>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</si>
  <si>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</si>
  <si>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</si>
  <si>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</si>
  <si>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</si>
  <si>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</si>
  <si>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</si>
  <si>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</si>
  <si>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</si>
  <si>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</si>
  <si>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</si>
  <si>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</si>
  <si>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</si>
  <si>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</si>
  <si>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</si>
  <si>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</si>
  <si>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</si>
  <si>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</si>
  <si>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</si>
  <si>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</si>
  <si>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</si>
  <si>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</si>
  <si>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</si>
  <si>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</si>
  <si>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</si>
  <si>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</si>
  <si>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</si>
  <si>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</si>
  <si>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</si>
  <si>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</si>
  <si>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</si>
  <si>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</si>
  <si>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</si>
  <si>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</si>
  <si>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</si>
  <si>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</si>
  <si>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</si>
  <si>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</si>
  <si>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</si>
  <si>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</si>
  <si>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</si>
  <si>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</si>
  <si>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</si>
  <si>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</si>
  <si>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</si>
  <si>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</si>
  <si>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</si>
  <si>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</si>
  <si>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</si>
  <si>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</si>
  <si>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</si>
  <si>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</si>
  <si>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</si>
  <si>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</si>
  <si>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</si>
  <si>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</si>
  <si>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</si>
  <si>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</si>
  <si>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</si>
  <si>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</si>
  <si>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</si>
  <si>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</si>
  <si>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</si>
  <si>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</si>
  <si>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</si>
  <si>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</si>
  <si>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</si>
  <si>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</si>
  <si>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</si>
  <si>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</si>
  <si>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</si>
  <si>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</si>
  <si>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</si>
  <si>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</si>
  <si>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</si>
  <si>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</si>
  <si>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</si>
  <si>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</si>
  <si>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</si>
  <si>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</si>
  <si>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</si>
  <si>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</si>
  <si>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</si>
  <si>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</si>
  <si>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</si>
  <si>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</si>
  <si>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</si>
  <si>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</si>
  <si>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</si>
  <si>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</si>
  <si>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</si>
  <si>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</si>
  <si>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</si>
  <si>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</si>
  <si>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</si>
  <si>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</si>
  <si>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</si>
  <si>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</si>
  <si>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</si>
  <si>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</si>
  <si>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</si>
  <si>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</si>
  <si>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</si>
  <si>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</si>
  <si>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</si>
  <si>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</si>
  <si>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</si>
  <si>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</si>
  <si>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</si>
  <si>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</si>
  <si>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</si>
  <si>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</si>
  <si>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</si>
  <si>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</si>
  <si>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</si>
  <si>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</si>
  <si>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</si>
  <si>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</si>
  <si>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</si>
  <si>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</si>
  <si>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</si>
  <si>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</si>
  <si>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</si>
  <si>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</si>
  <si>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</si>
  <si>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</si>
  <si>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</si>
  <si>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</si>
  <si>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</si>
  <si>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</si>
  <si>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</si>
  <si>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</si>
  <si>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</si>
  <si>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</si>
  <si>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</si>
  <si>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</si>
  <si>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</si>
  <si>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</si>
  <si>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</si>
  <si>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</si>
  <si>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</si>
  <si>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</si>
  <si>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</si>
  <si>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</si>
  <si>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</si>
  <si>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</si>
  <si>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</si>
  <si>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</si>
  <si>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</si>
  <si>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</si>
  <si>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</si>
  <si>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</si>
  <si>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</si>
  <si>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</si>
  <si>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</si>
  <si>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</si>
  <si>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</si>
  <si>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</si>
  <si>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</si>
  <si>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</si>
  <si>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</si>
  <si>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</si>
  <si>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</si>
  <si>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</si>
  <si>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</si>
  <si>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</si>
  <si>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</si>
  <si>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</si>
  <si>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</si>
  <si>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</si>
  <si>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</si>
  <si>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</si>
  <si>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</si>
  <si>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</si>
  <si>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</si>
  <si>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</si>
  <si>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</si>
  <si>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</si>
  <si>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</si>
  <si>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</si>
  <si>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</si>
  <si>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</si>
  <si>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</si>
  <si>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</si>
  <si>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</si>
  <si>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</si>
  <si>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</si>
  <si>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</si>
  <si>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</si>
  <si>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</si>
  <si>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</si>
  <si>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</si>
  <si>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</si>
  <si>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</si>
  <si>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</si>
  <si>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</si>
  <si>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</si>
  <si>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</si>
  <si>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</si>
  <si>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</si>
  <si>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</si>
  <si>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</si>
  <si>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</si>
  <si>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</si>
  <si>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</si>
  <si>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</si>
  <si>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</si>
  <si>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</si>
  <si>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</si>
  <si>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</si>
  <si>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</si>
  <si>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</si>
  <si>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</si>
  <si>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</si>
  <si>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</si>
  <si>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</si>
  <si>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</si>
  <si>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</si>
  <si>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</si>
  <si>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</si>
  <si>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</si>
  <si>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</si>
  <si>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</si>
  <si>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</si>
  <si>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</si>
  <si>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</si>
  <si>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</si>
  <si>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</si>
  <si>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</si>
  <si>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</si>
  <si>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</si>
  <si>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</si>
  <si>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</si>
  <si>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</si>
  <si>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</si>
  <si>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</si>
  <si>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</si>
  <si>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</si>
  <si>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</si>
  <si>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</si>
  <si>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</si>
  <si>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</si>
  <si>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</si>
  <si>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</si>
  <si>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</si>
  <si>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</si>
  <si>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</si>
  <si>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</si>
  <si>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</si>
  <si>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</si>
  <si>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</si>
  <si>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</si>
  <si>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</si>
  <si>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</si>
  <si>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</si>
  <si>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</si>
  <si>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</si>
  <si>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</si>
  <si>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</si>
  <si>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</si>
  <si>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</si>
  <si>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</si>
  <si>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</si>
  <si>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</si>
  <si>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</si>
  <si>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</si>
  <si>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</si>
  <si>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</si>
  <si>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</si>
  <si>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</si>
  <si>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</si>
  <si>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</si>
  <si>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</si>
  <si>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</si>
  <si>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</si>
  <si>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</si>
  <si>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</si>
  <si>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</si>
  <si>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</si>
  <si>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</si>
  <si>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</si>
  <si>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</si>
  <si>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</si>
  <si>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</si>
  <si>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</si>
  <si>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</si>
  <si>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</si>
  <si>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</si>
  <si>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</si>
  <si>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</si>
  <si>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</si>
  <si>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</si>
  <si>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</si>
  <si>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</si>
  <si>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</si>
  <si>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</si>
  <si>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</si>
  <si>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</si>
  <si>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</si>
  <si>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</si>
  <si>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</si>
  <si>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</si>
  <si>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</si>
  <si>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</si>
  <si>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</si>
  <si>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</si>
  <si>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</si>
  <si>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</si>
  <si>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</si>
  <si>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</si>
  <si>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</si>
  <si>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</si>
  <si>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</si>
  <si>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</si>
  <si>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</si>
  <si>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</si>
  <si>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</si>
  <si>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</si>
  <si>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</si>
  <si>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</si>
  <si>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</si>
  <si>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</si>
  <si>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</si>
  <si>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</si>
  <si>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</si>
  <si>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</si>
  <si>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</si>
  <si>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</si>
  <si>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</si>
  <si>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</si>
  <si>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</si>
  <si>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</si>
  <si>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</si>
  <si>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</si>
  <si>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</si>
  <si>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</si>
  <si>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</si>
  <si>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</si>
  <si>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</si>
  <si>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</si>
  <si>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</si>
  <si>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</si>
  <si>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</si>
  <si>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</si>
  <si>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</si>
  <si>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</si>
  <si>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</si>
  <si>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</si>
  <si>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</si>
  <si>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</si>
  <si>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</si>
  <si>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</si>
  <si>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</si>
  <si>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</si>
  <si>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</si>
  <si>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</si>
  <si>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</si>
  <si>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</si>
  <si>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</si>
  <si>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</si>
  <si>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</si>
  <si>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</si>
  <si>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</si>
  <si>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</si>
  <si>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</si>
  <si>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</si>
  <si>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</si>
  <si>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</si>
  <si>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</si>
  <si>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</si>
  <si>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</si>
  <si>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</si>
  <si>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</si>
  <si>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</si>
  <si>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</si>
  <si>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</si>
  <si>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</si>
  <si>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</si>
  <si>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</si>
  <si>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</si>
  <si>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</si>
  <si>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</si>
  <si>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</si>
  <si>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</si>
  <si>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</si>
  <si>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</si>
  <si>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</si>
  <si>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</si>
  <si>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</si>
  <si>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</si>
  <si>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</si>
  <si>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</si>
  <si>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</si>
  <si>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</si>
  <si>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</si>
  <si>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</si>
  <si>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</si>
  <si>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</si>
  <si>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</si>
  <si>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</si>
  <si>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</si>
  <si>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</si>
  <si>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</si>
  <si>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</si>
  <si>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</si>
  <si>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</si>
  <si>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</si>
  <si>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</si>
  <si>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</si>
  <si>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</si>
  <si>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</si>
  <si>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</si>
  <si>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</si>
  <si>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</si>
  <si>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</si>
  <si>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</si>
  <si>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</si>
  <si>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</si>
  <si>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</si>
  <si>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</si>
  <si>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</si>
  <si>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</si>
  <si>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</si>
  <si>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</si>
  <si>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</si>
  <si>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</si>
  <si>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</si>
  <si>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</si>
  <si>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</si>
  <si>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</si>
  <si>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</si>
  <si>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</si>
  <si>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</si>
  <si>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</si>
  <si>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</si>
  <si>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</si>
  <si>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</si>
  <si>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</si>
  <si>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</si>
  <si>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</si>
  <si>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</si>
  <si>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</si>
  <si>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</si>
  <si>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</si>
  <si>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</si>
  <si>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</si>
  <si>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</si>
  <si>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</si>
  <si>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</si>
  <si>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</si>
  <si>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</si>
  <si>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</si>
  <si>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</si>
  <si>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</si>
  <si>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</si>
  <si>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</si>
  <si>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</si>
  <si>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</si>
  <si>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</si>
  <si>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</si>
  <si>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</si>
  <si>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</si>
  <si>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</si>
  <si>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</si>
  <si>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</si>
  <si>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</si>
  <si>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</si>
  <si>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</si>
  <si>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</si>
  <si>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</si>
  <si>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</si>
  <si>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</si>
  <si>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</si>
  <si>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</si>
  <si>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</si>
  <si>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</si>
  <si>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</si>
  <si>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</si>
  <si>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</si>
  <si>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</si>
  <si>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</si>
  <si>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</si>
  <si>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</si>
  <si>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</si>
  <si>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</si>
  <si>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</si>
  <si>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</si>
  <si>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</si>
  <si>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</si>
  <si>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</si>
  <si>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</si>
  <si>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</si>
  <si>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</si>
  <si>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</si>
  <si>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</si>
  <si>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</si>
  <si>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</si>
  <si>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</si>
  <si>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</si>
  <si>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</si>
  <si>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</si>
  <si>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</si>
  <si>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</si>
  <si>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</si>
  <si>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</si>
  <si>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</si>
  <si>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</si>
  <si>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</si>
  <si>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</si>
  <si>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</si>
  <si>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</si>
  <si>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</si>
  <si>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</si>
  <si>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</si>
  <si>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</si>
  <si>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</si>
  <si>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</si>
  <si>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</si>
  <si>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</si>
  <si>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</si>
  <si>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</si>
  <si>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</si>
  <si>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</si>
  <si>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</si>
  <si>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</si>
  <si>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</si>
  <si>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</si>
  <si>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</si>
  <si>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</si>
  <si>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</si>
  <si>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</si>
  <si>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</si>
  <si>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</si>
  <si>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</si>
  <si>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</si>
  <si>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</si>
  <si>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</si>
  <si>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</si>
  <si>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</si>
  <si>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</si>
  <si>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</si>
  <si>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</si>
  <si>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</si>
  <si>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</si>
  <si>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</si>
  <si>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</si>
  <si>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</si>
  <si>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</si>
  <si>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</si>
  <si>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</si>
  <si>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</si>
  <si>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</si>
  <si>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</si>
  <si>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</si>
  <si>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</si>
  <si>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</si>
  <si>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</si>
  <si>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</si>
  <si>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</si>
  <si>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</si>
  <si>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</si>
  <si>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</si>
  <si>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</si>
  <si>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</si>
  <si>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</si>
  <si>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</si>
  <si>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</si>
  <si>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</si>
  <si>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</si>
  <si>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</si>
  <si>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</si>
  <si>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</si>
  <si>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</si>
  <si>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</si>
  <si>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</si>
  <si>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</si>
  <si>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</si>
  <si>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</si>
  <si>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</si>
  <si>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</si>
  <si>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</si>
  <si>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</si>
  <si>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</si>
  <si>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</si>
  <si>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</si>
  <si>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</si>
  <si>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</si>
  <si>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</si>
  <si>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</si>
  <si>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</si>
  <si>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</si>
  <si>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</si>
  <si>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</si>
  <si>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</si>
  <si>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</si>
  <si>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</si>
  <si>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</si>
  <si>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</si>
  <si>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</si>
  <si>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</si>
  <si>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</si>
  <si>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</si>
  <si>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</si>
  <si>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</si>
  <si>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</si>
  <si>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</si>
  <si>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</si>
  <si>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</si>
  <si>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</si>
  <si>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</si>
  <si>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</si>
  <si>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</si>
  <si>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</si>
  <si>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</si>
  <si>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</si>
  <si>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</si>
  <si>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</si>
  <si>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</si>
  <si>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</si>
  <si>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</si>
  <si>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</si>
  <si>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</si>
  <si>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</si>
  <si>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</si>
  <si>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</si>
  <si>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</si>
  <si>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</si>
  <si>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</si>
  <si>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</si>
  <si>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</si>
  <si>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</si>
  <si>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</si>
  <si>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</si>
  <si>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</si>
  <si>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</si>
  <si>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</si>
  <si>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</si>
  <si>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</si>
  <si>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</si>
  <si>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</si>
  <si>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</si>
  <si>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</si>
  <si>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</si>
  <si>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</si>
  <si>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</si>
  <si>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</si>
  <si>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</si>
  <si>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</si>
  <si>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</si>
  <si>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</si>
  <si>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</si>
  <si>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</si>
  <si>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</si>
  <si>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</si>
  <si>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</si>
  <si>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</si>
  <si>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</si>
  <si>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</si>
  <si>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</si>
  <si>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</si>
  <si>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</si>
  <si>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</si>
  <si>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</si>
  <si>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</si>
  <si>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</si>
  <si>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</si>
  <si>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</si>
  <si>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</si>
  <si>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</si>
  <si>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</si>
  <si>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</si>
  <si>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</si>
  <si>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</si>
  <si>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</si>
  <si>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</si>
  <si>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</si>
  <si>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</si>
  <si>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</si>
  <si>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</si>
  <si>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</si>
  <si>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</si>
  <si>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</si>
  <si>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</si>
  <si>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</si>
  <si>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</si>
  <si>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</si>
  <si>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</si>
  <si>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</si>
  <si>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</si>
  <si>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</si>
  <si>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</si>
  <si>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</si>
  <si>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</si>
  <si>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</si>
  <si>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</si>
  <si>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</si>
  <si>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</si>
  <si>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</si>
  <si>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</si>
  <si>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</si>
  <si>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</si>
  <si>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</si>
  <si>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</si>
  <si>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</si>
  <si>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</si>
  <si>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</si>
  <si>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</si>
  <si>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</si>
  <si>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</si>
  <si>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</si>
  <si>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</si>
  <si>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</si>
  <si>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</si>
  <si>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</si>
  <si>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</si>
  <si>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</si>
  <si>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</si>
  <si>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</si>
  <si>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</si>
  <si>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</si>
  <si>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</si>
  <si>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</si>
  <si>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</si>
  <si>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</si>
  <si>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</si>
  <si>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</si>
  <si>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</si>
  <si>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</si>
  <si>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</si>
  <si>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</si>
  <si>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</si>
  <si>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</si>
  <si>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</si>
  <si>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</si>
  <si>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</si>
  <si>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</si>
  <si>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</si>
  <si>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</si>
  <si>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</si>
  <si>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</si>
  <si>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</si>
  <si>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</si>
  <si>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</si>
  <si>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</si>
  <si>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</si>
  <si>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</si>
  <si>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</si>
  <si>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</si>
  <si>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</si>
  <si>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</si>
  <si>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</si>
  <si>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</si>
  <si>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</si>
  <si>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</si>
  <si>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</si>
  <si>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</si>
  <si>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</si>
  <si>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</si>
  <si>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</si>
  <si>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</si>
  <si>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</si>
  <si>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</si>
  <si>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</si>
  <si>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</si>
  <si>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</si>
  <si>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</si>
  <si>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</si>
  <si>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</si>
  <si>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</si>
  <si>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</si>
  <si>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</si>
  <si>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</si>
  <si>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</si>
  <si>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</si>
  <si>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</si>
  <si>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</si>
  <si>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</si>
  <si>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</si>
  <si>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</si>
  <si>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</si>
  <si>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</si>
  <si>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</si>
  <si>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</si>
  <si>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</si>
  <si>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</si>
  <si>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</si>
  <si>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</si>
  <si>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</si>
  <si>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</si>
  <si>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</si>
  <si>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</si>
  <si>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</si>
  <si>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</si>
  <si>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</si>
  <si>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</si>
  <si>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</si>
  <si>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</si>
  <si>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</si>
  <si>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</si>
  <si>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</si>
  <si>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</si>
  <si>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</si>
  <si>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</si>
  <si>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</si>
  <si>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</si>
  <si>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</si>
  <si>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</si>
  <si>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</si>
  <si>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</si>
  <si>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</si>
  <si>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</si>
  <si>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</si>
  <si>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</si>
  <si>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</si>
  <si>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</si>
  <si>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</si>
  <si>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</si>
  <si>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</si>
  <si>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</si>
  <si>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</si>
  <si>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</si>
  <si>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</si>
  <si>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</si>
  <si>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</si>
  <si>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</si>
  <si>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</si>
  <si>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</si>
  <si>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</si>
  <si>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</si>
  <si>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</si>
  <si>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</si>
  <si>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</si>
  <si>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</si>
  <si>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</si>
  <si>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</si>
  <si>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</si>
  <si>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</si>
  <si>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</si>
  <si>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</si>
  <si>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</si>
  <si>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</si>
  <si>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</si>
  <si>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</si>
  <si>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</si>
  <si>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</si>
  <si>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</si>
  <si>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</si>
  <si>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</si>
  <si>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</si>
  <si>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</si>
  <si>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</si>
  <si>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</si>
  <si>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</si>
  <si>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</si>
  <si>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</si>
  <si>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</si>
  <si>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</si>
  <si>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</si>
  <si>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</si>
  <si>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</si>
  <si>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</si>
  <si>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</si>
  <si>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</si>
  <si>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</si>
  <si>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</si>
  <si>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</si>
  <si>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</si>
  <si>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</si>
  <si>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</si>
  <si>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</si>
  <si>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</si>
  <si>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</si>
  <si>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</si>
  <si>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</si>
  <si>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</si>
  <si>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</si>
  <si>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</si>
  <si>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</si>
  <si>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</si>
  <si>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</si>
  <si>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</si>
  <si>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</si>
  <si>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</si>
  <si>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</si>
  <si>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</si>
  <si>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</si>
  <si>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</si>
  <si>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</si>
  <si>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</si>
  <si>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</si>
  <si>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</si>
  <si>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</si>
  <si>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</si>
  <si>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</si>
  <si>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</si>
  <si>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</si>
  <si>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</si>
  <si>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</si>
  <si>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</si>
  <si>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</si>
  <si>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</si>
  <si>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</si>
  <si>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</si>
  <si>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</si>
  <si>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</si>
  <si>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</si>
  <si>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</si>
  <si>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</si>
  <si>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</si>
  <si>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</si>
  <si>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</si>
  <si>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</si>
  <si>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</si>
  <si>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</si>
  <si>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</si>
  <si>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</si>
  <si>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</si>
  <si>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</si>
  <si>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</si>
  <si>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</si>
  <si>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</si>
  <si>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</si>
  <si>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</si>
  <si>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</si>
  <si>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</si>
  <si>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</si>
  <si>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</si>
  <si>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</si>
  <si>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</si>
  <si>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</si>
  <si>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</si>
  <si>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</si>
  <si>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</si>
  <si>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</si>
  <si>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</si>
  <si>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</si>
  <si>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</si>
  <si>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</si>
  <si>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</si>
  <si>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</si>
  <si>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</si>
  <si>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</si>
  <si>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</si>
  <si>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</si>
  <si>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</si>
  <si>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</si>
  <si>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</si>
  <si>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</si>
  <si>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</si>
  <si>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</si>
  <si>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</si>
  <si>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</si>
  <si>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</si>
  <si>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</si>
  <si>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</si>
  <si>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</si>
  <si>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</si>
  <si>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</si>
  <si>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</si>
  <si>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</si>
  <si>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</si>
  <si>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</si>
  <si>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</si>
  <si>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</si>
  <si>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</si>
  <si>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</si>
  <si>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</si>
  <si>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</si>
  <si>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</si>
  <si>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</si>
  <si>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</si>
  <si>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</si>
  <si>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</si>
  <si>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</si>
  <si>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</si>
  <si>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</si>
  <si>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</si>
  <si>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</si>
  <si>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</si>
  <si>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</si>
  <si>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</si>
  <si>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</si>
  <si>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</si>
  <si>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</si>
  <si>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</si>
  <si>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</si>
  <si>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</si>
  <si>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</si>
  <si>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</si>
  <si>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</si>
  <si>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</si>
  <si>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</si>
  <si>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</si>
  <si>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</si>
  <si>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</si>
  <si>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</si>
  <si>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</si>
  <si>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</si>
  <si>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</si>
  <si>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</si>
  <si>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</si>
  <si>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</si>
  <si>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</si>
  <si>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</si>
  <si>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</si>
  <si>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</si>
  <si>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</si>
  <si>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</si>
  <si>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</si>
  <si>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</si>
  <si>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</si>
  <si>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</si>
  <si>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</si>
  <si>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</si>
  <si>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</si>
  <si>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</si>
  <si>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</si>
  <si>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</si>
  <si>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</si>
  <si>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</si>
  <si>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</si>
  <si>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</si>
  <si>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</si>
  <si>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</si>
  <si>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</si>
  <si>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</si>
  <si>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</si>
  <si>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</si>
  <si>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</si>
  <si>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</si>
  <si>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</si>
  <si>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</si>
  <si>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</si>
  <si>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</si>
  <si>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</si>
  <si>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</si>
  <si>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</si>
  <si>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</si>
  <si>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</si>
  <si>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</si>
  <si>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</si>
  <si>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</si>
  <si>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</si>
  <si>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</si>
  <si>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</si>
  <si>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</si>
  <si>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</si>
  <si>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</si>
  <si>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</si>
  <si>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</si>
  <si>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</si>
  <si>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</si>
  <si>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</si>
  <si>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</si>
  <si>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</si>
  <si>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</si>
  <si>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</si>
  <si>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</si>
  <si>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</si>
  <si>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</si>
  <si>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</si>
  <si>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</si>
  <si>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</si>
  <si>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</si>
  <si>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</si>
  <si>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</si>
  <si>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</si>
  <si>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</si>
  <si>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</si>
  <si>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</si>
  <si>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</si>
  <si>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</si>
  <si>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</si>
  <si>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</si>
  <si>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</si>
  <si>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</si>
  <si>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</si>
  <si>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</si>
  <si>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</si>
  <si>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</si>
  <si>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</si>
  <si>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</si>
  <si>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</si>
  <si>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</si>
  <si>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</si>
  <si>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</si>
  <si>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</si>
  <si>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</si>
  <si>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</si>
  <si>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</si>
  <si>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</si>
  <si>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</si>
  <si>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</si>
  <si>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</si>
  <si>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</si>
  <si>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</si>
  <si>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</si>
  <si>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</si>
  <si>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</si>
  <si>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</si>
  <si>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</si>
  <si>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</si>
  <si>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</si>
  <si>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</si>
  <si>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</si>
  <si>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</si>
  <si>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</si>
  <si>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</si>
  <si>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</si>
  <si>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</si>
  <si>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</si>
  <si>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</si>
  <si>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</si>
  <si>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</si>
  <si>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</si>
  <si>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</si>
  <si>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</si>
  <si>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</si>
  <si>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</si>
  <si>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</si>
  <si>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</si>
  <si>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</si>
  <si>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</si>
  <si>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</si>
  <si>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</si>
  <si>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</si>
  <si>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</si>
  <si>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</si>
  <si>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</si>
  <si>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</si>
  <si>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</si>
  <si>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</si>
  <si>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</si>
  <si>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</si>
  <si>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</si>
  <si>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</si>
  <si>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</si>
  <si>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</si>
  <si>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</si>
  <si>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</si>
  <si>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</si>
  <si>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</si>
  <si>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</si>
  <si>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</si>
  <si>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</si>
  <si>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</si>
  <si>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</si>
  <si>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</si>
  <si>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</si>
  <si>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</si>
  <si>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</si>
  <si>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</si>
  <si>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</si>
  <si>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</si>
  <si>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</si>
  <si>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</si>
  <si>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</si>
  <si>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</si>
  <si>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</si>
  <si>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</si>
  <si>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</si>
  <si>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</si>
  <si>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</si>
  <si>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</si>
  <si>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</si>
  <si>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</si>
  <si>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</si>
  <si>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</si>
  <si>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</si>
  <si>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</si>
  <si>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</si>
  <si>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</si>
  <si>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</si>
  <si>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</si>
  <si>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</si>
  <si>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</si>
  <si>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</si>
  <si>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</si>
  <si>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</si>
  <si>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</si>
  <si>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</si>
  <si>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</si>
  <si>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</si>
  <si>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</si>
  <si>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</si>
  <si>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</si>
  <si>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</si>
  <si>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</si>
  <si>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</si>
  <si>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</si>
  <si>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</si>
  <si>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</si>
  <si>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</si>
  <si>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</si>
  <si>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</si>
  <si>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</si>
  <si>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</si>
  <si>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</si>
  <si>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</si>
  <si>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</si>
  <si>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</si>
  <si>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</si>
  <si>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</si>
  <si>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</si>
  <si>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</si>
  <si>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</si>
  <si>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</si>
  <si>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</si>
  <si>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</si>
  <si>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</si>
  <si>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</si>
  <si>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</si>
  <si>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</si>
  <si>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</si>
  <si>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</si>
  <si>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</si>
  <si>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</si>
  <si>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</si>
  <si>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</si>
  <si>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</si>
  <si>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</si>
  <si>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</si>
  <si>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</si>
  <si>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</si>
  <si>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</si>
  <si>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</si>
  <si>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</si>
  <si>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</si>
  <si>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</si>
  <si>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</si>
  <si>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</si>
  <si>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</si>
  <si>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</si>
  <si>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</si>
  <si>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</si>
  <si>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</si>
  <si>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</si>
  <si>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</si>
  <si>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</si>
  <si>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</si>
  <si>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</si>
  <si>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</si>
  <si>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</si>
  <si>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</si>
  <si>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</si>
  <si>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</si>
  <si>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</si>
  <si>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</si>
  <si>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</si>
  <si>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</si>
  <si>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</si>
  <si>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</si>
  <si>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</si>
  <si>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</si>
  <si>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</si>
  <si>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</si>
  <si>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</si>
  <si>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</si>
  <si>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</si>
  <si>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</si>
  <si>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</si>
  <si>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</si>
  <si>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</si>
  <si>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</si>
  <si>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</si>
  <si>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</si>
  <si>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</si>
  <si>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</si>
  <si>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</si>
  <si>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</si>
  <si>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</si>
  <si>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</si>
  <si>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</si>
  <si>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</si>
  <si>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</si>
  <si>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</si>
  <si>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</si>
  <si>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</si>
  <si>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</si>
  <si>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</si>
  <si>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</si>
  <si>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</si>
  <si>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</si>
  <si>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</si>
  <si>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</si>
  <si>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</si>
  <si>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</si>
  <si>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</si>
  <si>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</si>
  <si>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</si>
  <si>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</si>
  <si>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</si>
  <si>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</si>
  <si>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</si>
  <si>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</si>
  <si>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</si>
  <si>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</si>
  <si>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</si>
  <si>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</si>
  <si>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</si>
  <si>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</si>
  <si>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</si>
  <si>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</si>
  <si>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</si>
  <si>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</si>
  <si>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</si>
  <si>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</si>
  <si>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</si>
  <si>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</si>
  <si>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</si>
  <si>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</si>
  <si>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</si>
  <si>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</si>
  <si>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</si>
  <si>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</si>
  <si>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</si>
  <si>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</si>
  <si>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</si>
  <si>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</si>
  <si>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</si>
  <si>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</si>
  <si>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</si>
  <si>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</si>
  <si>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</si>
  <si>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</si>
  <si>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</si>
  <si>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</si>
  <si>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</si>
  <si>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</si>
  <si>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</si>
  <si>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</si>
  <si>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</si>
  <si>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</si>
  <si>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</si>
  <si>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</si>
  <si>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</si>
  <si>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</si>
  <si>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</si>
  <si>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</si>
  <si>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</si>
  <si>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</si>
  <si>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</si>
  <si>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</si>
  <si>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</si>
  <si>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</si>
  <si>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</si>
  <si>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</si>
  <si>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</si>
  <si>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</si>
  <si>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</si>
  <si>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</si>
  <si>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</si>
  <si>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</si>
  <si>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</si>
  <si>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</si>
  <si>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</si>
  <si>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</si>
  <si>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</si>
  <si>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</si>
  <si>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</si>
  <si>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</si>
  <si>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</si>
  <si>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</si>
  <si>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</si>
  <si>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</si>
  <si>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</si>
  <si>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</si>
  <si>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</si>
  <si>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</si>
  <si>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</si>
  <si>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</si>
  <si>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</si>
  <si>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</si>
  <si>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</si>
  <si>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</si>
  <si>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</si>
  <si>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</si>
  <si>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</si>
  <si>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</si>
  <si>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</si>
  <si>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</si>
  <si>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</si>
  <si>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</si>
  <si>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</si>
  <si>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</si>
  <si>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</si>
  <si>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</si>
  <si>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</si>
  <si>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</si>
  <si>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</si>
  <si>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</si>
  <si>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</si>
  <si>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</si>
  <si>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</si>
  <si>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</si>
  <si>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</si>
  <si>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</si>
  <si>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</si>
  <si>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</si>
  <si>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</si>
  <si>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</si>
  <si>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</si>
  <si>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</si>
  <si>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</si>
  <si>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</si>
  <si>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</si>
  <si>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</si>
  <si>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</si>
  <si>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</si>
  <si>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</si>
  <si>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</si>
  <si>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</si>
  <si>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</si>
  <si>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</si>
  <si>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</si>
  <si>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</si>
  <si>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</si>
  <si>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</si>
  <si>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</si>
  <si>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</si>
  <si>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</si>
  <si>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</si>
  <si>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</si>
  <si>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</si>
  <si>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</si>
  <si>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</si>
  <si>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</si>
  <si>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</si>
  <si>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</si>
  <si>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</si>
  <si>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</si>
  <si>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</si>
  <si>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</si>
  <si>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</si>
  <si>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</si>
  <si>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</si>
  <si>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</si>
  <si>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</si>
  <si>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</si>
  <si>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</si>
  <si>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</si>
  <si>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</si>
  <si>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</si>
  <si>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</si>
  <si>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</si>
  <si>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</si>
  <si>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</si>
  <si>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</si>
  <si>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</si>
  <si>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</si>
  <si>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</si>
  <si>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</si>
  <si>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</si>
  <si>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</si>
  <si>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</si>
  <si>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</si>
  <si>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</si>
  <si>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</si>
  <si>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</si>
  <si>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</si>
  <si>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</si>
  <si>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</si>
  <si>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</si>
  <si>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</si>
  <si>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</si>
  <si>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</si>
  <si>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</si>
  <si>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</si>
  <si>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</si>
  <si>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</si>
  <si>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</si>
  <si>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</si>
  <si>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</si>
  <si>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</si>
  <si>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</si>
  <si>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</si>
  <si>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</si>
  <si>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</si>
  <si>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</si>
  <si>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</si>
  <si>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</si>
  <si>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</si>
  <si>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</si>
  <si>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</si>
  <si>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</si>
  <si>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</si>
  <si>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</si>
  <si>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</si>
  <si>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</si>
  <si>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</si>
  <si>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</si>
  <si>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</si>
  <si>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</si>
  <si>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</si>
  <si>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</si>
  <si>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</si>
  <si>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</si>
  <si>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</si>
  <si>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</si>
  <si>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</si>
  <si>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</si>
  <si>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</si>
  <si>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</si>
  <si>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</si>
  <si>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</si>
  <si>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</si>
  <si>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</si>
  <si>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</si>
  <si>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</si>
  <si>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</si>
  <si>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</si>
  <si>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</si>
  <si>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</si>
  <si>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</si>
  <si>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</si>
  <si>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</si>
  <si>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</si>
  <si>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</si>
  <si>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</si>
  <si>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</si>
  <si>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</si>
  <si>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</si>
  <si>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</si>
  <si>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</si>
  <si>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</si>
  <si>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</si>
  <si>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</si>
  <si>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</si>
  <si>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</si>
  <si>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</si>
  <si>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</si>
  <si>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</si>
  <si>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</si>
  <si>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</si>
  <si>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</si>
  <si>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</si>
  <si>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</si>
  <si>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</si>
  <si>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</si>
  <si>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</si>
  <si>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</si>
  <si>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</si>
  <si>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</si>
  <si>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</si>
  <si>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</si>
  <si>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</si>
  <si>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</si>
  <si>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</si>
  <si>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</si>
  <si>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</si>
  <si>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</si>
  <si>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</si>
  <si>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</si>
  <si>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</si>
  <si>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</si>
  <si>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</si>
  <si>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</si>
  <si>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</si>
  <si>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</si>
  <si>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</si>
  <si>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</si>
  <si>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</si>
  <si>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</si>
  <si>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</si>
  <si>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</si>
  <si>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</si>
  <si>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</si>
  <si>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</si>
  <si>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</si>
  <si>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</si>
  <si>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</si>
  <si>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</si>
  <si>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</si>
  <si>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</si>
  <si>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</si>
  <si>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</si>
  <si>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</si>
  <si>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</si>
  <si>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</si>
  <si>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</si>
  <si>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</si>
  <si>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</si>
  <si>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</si>
  <si>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</si>
  <si>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</si>
  <si>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</si>
  <si>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</si>
  <si>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</si>
  <si>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</si>
  <si>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</si>
  <si>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</si>
  <si>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</si>
  <si>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</si>
  <si>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</si>
  <si>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</si>
  <si>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</si>
  <si>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</si>
  <si>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</si>
  <si>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</si>
  <si>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</si>
  <si>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</si>
  <si>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</si>
  <si>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</si>
  <si>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</si>
  <si>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</si>
  <si>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</si>
  <si>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</si>
  <si>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</si>
  <si>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</si>
  <si>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</si>
  <si>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</si>
  <si>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</si>
  <si>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</si>
  <si>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</si>
  <si>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</si>
  <si>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</si>
  <si>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</si>
  <si>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</si>
  <si>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</si>
  <si>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</si>
  <si>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</si>
  <si>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</si>
  <si>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</si>
  <si>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</si>
  <si>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</si>
  <si>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</si>
  <si>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</si>
  <si>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</si>
  <si>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</si>
  <si>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</si>
  <si>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</si>
  <si>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</si>
  <si>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</si>
  <si>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</si>
  <si>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</si>
  <si>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</si>
  <si>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</si>
  <si>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</si>
  <si>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</si>
  <si>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</si>
  <si>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</si>
  <si>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</si>
  <si>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</si>
  <si>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</si>
  <si>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</si>
  <si>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</si>
  <si>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</si>
  <si>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</si>
  <si>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</si>
  <si>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</si>
  <si>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</si>
  <si>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</si>
  <si>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</si>
  <si>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</si>
  <si>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</si>
  <si>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</si>
  <si>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</si>
  <si>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</si>
  <si>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</si>
  <si>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</si>
  <si>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</si>
  <si>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</si>
  <si>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</si>
  <si>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</si>
  <si>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</si>
  <si>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</si>
  <si>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</si>
  <si>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</si>
  <si>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</si>
  <si>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</si>
  <si>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</si>
  <si>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</si>
  <si>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</si>
  <si>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</si>
  <si>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</si>
  <si>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</si>
  <si>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</si>
  <si>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</si>
  <si>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</si>
  <si>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</si>
  <si>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</si>
  <si>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</si>
  <si>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</si>
  <si>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</si>
  <si>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</si>
  <si>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</si>
  <si>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</si>
  <si>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</si>
  <si>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</si>
  <si>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</si>
  <si>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</si>
  <si>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</si>
  <si>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</si>
  <si>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</si>
  <si>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</si>
  <si>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</si>
  <si>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</si>
  <si>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</si>
  <si>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</si>
  <si>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</si>
  <si>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</si>
  <si>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</si>
  <si>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</si>
  <si>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</si>
  <si>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</si>
  <si>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</si>
  <si>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</si>
  <si>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</si>
  <si>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</si>
  <si>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</si>
  <si>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</si>
  <si>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</si>
  <si>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</si>
  <si>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</si>
  <si>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</si>
  <si>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</si>
  <si>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</si>
  <si>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</si>
  <si>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</si>
  <si>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</si>
  <si>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</si>
  <si>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</si>
  <si>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</si>
  <si>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</si>
  <si>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</si>
  <si>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</si>
  <si>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</si>
  <si>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</si>
  <si>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</si>
  <si>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</si>
  <si>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</si>
  <si>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</si>
  <si>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</si>
  <si>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</si>
  <si>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</si>
  <si>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</si>
  <si>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</si>
  <si>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</si>
  <si>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</si>
  <si>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</si>
  <si>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</si>
  <si>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</si>
  <si>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</si>
  <si>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</si>
  <si>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</si>
  <si>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</si>
  <si>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</si>
  <si>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</si>
  <si>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</si>
  <si>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</si>
  <si>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</si>
  <si>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</si>
  <si>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</si>
  <si>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</si>
  <si>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</si>
  <si>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</si>
  <si>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</si>
  <si>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</si>
  <si>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</si>
  <si>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</si>
  <si>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</si>
  <si>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</si>
  <si>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</si>
  <si>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</si>
  <si>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</si>
  <si>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</si>
  <si>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</si>
  <si>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</si>
  <si>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</si>
  <si>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</si>
  <si>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</si>
  <si>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</si>
  <si>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</si>
  <si>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</si>
  <si>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</si>
  <si>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</si>
  <si>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</si>
  <si>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</si>
  <si>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</si>
  <si>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</si>
  <si>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</si>
  <si>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</si>
  <si>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</si>
  <si>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</si>
  <si>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</si>
  <si>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</si>
  <si>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</si>
  <si>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</si>
  <si>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</si>
  <si>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</si>
  <si>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</si>
  <si>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</si>
  <si>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</si>
  <si>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</si>
  <si>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</si>
  <si>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</si>
  <si>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</si>
  <si>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</si>
  <si>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</si>
  <si>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</si>
  <si>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</si>
  <si>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</si>
  <si>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</si>
  <si>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</si>
  <si>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</si>
  <si>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</si>
  <si>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</si>
  <si>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</si>
  <si>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</si>
  <si>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</si>
  <si>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</si>
  <si>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</si>
  <si>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</si>
  <si>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</si>
  <si>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</si>
  <si>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</si>
  <si>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</si>
  <si>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</si>
  <si>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</si>
  <si>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</si>
  <si>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</si>
  <si>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</si>
  <si>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</si>
  <si>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</si>
  <si>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</si>
  <si>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</si>
  <si>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</si>
  <si>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</si>
  <si>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</si>
  <si>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</si>
  <si>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</si>
  <si>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</si>
  <si>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</si>
  <si>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</si>
  <si>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</si>
  <si>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</si>
  <si>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</si>
  <si>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</si>
  <si>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</si>
  <si>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</si>
  <si>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</si>
  <si>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</si>
  <si>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</si>
  <si>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</si>
  <si>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</si>
  <si>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</si>
  <si>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</si>
  <si>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</si>
  <si>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</si>
  <si>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</si>
  <si>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</si>
  <si>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</si>
  <si>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</si>
  <si>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</si>
  <si>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</si>
  <si>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</si>
  <si>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</si>
  <si>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</si>
  <si>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</si>
  <si>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</si>
  <si>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</si>
  <si>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</si>
  <si>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</si>
  <si>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</si>
  <si>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</si>
  <si>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</si>
  <si>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</si>
  <si>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</si>
  <si>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</si>
  <si>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</si>
  <si>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</si>
  <si>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</si>
  <si>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</si>
  <si>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</si>
  <si>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</si>
  <si>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</si>
  <si>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</si>
  <si>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</si>
  <si>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</si>
  <si>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</si>
  <si>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</si>
  <si>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</si>
  <si>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</si>
  <si>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</si>
  <si>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</si>
  <si>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</si>
  <si>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</si>
  <si>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</si>
  <si>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</si>
  <si>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</si>
  <si>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</si>
  <si>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</si>
  <si>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</si>
  <si>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</si>
  <si>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</si>
  <si>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</si>
  <si>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</si>
  <si>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</si>
  <si>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</si>
  <si>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</si>
  <si>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</si>
  <si>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</si>
  <si>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</si>
  <si>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</si>
  <si>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</si>
  <si>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</si>
  <si>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</si>
  <si>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</si>
  <si>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</si>
  <si>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</si>
  <si>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</si>
  <si>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</si>
  <si>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</si>
  <si>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</si>
  <si>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</si>
  <si>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</si>
  <si>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</si>
  <si>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</si>
  <si>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</si>
  <si>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</si>
  <si>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</si>
  <si>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</si>
  <si>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</si>
  <si>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</si>
  <si>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</si>
  <si>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</si>
  <si>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</si>
  <si>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</si>
  <si>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</si>
  <si>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</si>
  <si>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</si>
  <si>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</si>
  <si>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</si>
  <si>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</si>
  <si>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</si>
  <si>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</si>
  <si>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</si>
  <si>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</si>
  <si>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</si>
  <si>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</si>
  <si>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</si>
  <si>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</si>
  <si>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</si>
  <si>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</si>
  <si>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</si>
  <si>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</si>
  <si>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</si>
  <si>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</si>
  <si>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</si>
  <si>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</si>
  <si>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</si>
  <si>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</si>
  <si>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</si>
  <si>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</si>
  <si>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</si>
  <si>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</si>
  <si>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</si>
  <si>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</si>
  <si>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</si>
  <si>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</si>
  <si>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</si>
  <si>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</si>
  <si>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</si>
  <si>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</si>
  <si>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</si>
  <si>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</si>
  <si>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</si>
  <si>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</si>
  <si>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</si>
  <si>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</si>
  <si>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</si>
  <si>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</si>
  <si>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</si>
  <si>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</si>
  <si>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</si>
  <si>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</si>
  <si>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</si>
  <si>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</si>
  <si>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</si>
  <si>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</si>
  <si>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</si>
  <si>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</si>
  <si>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</si>
  <si>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</si>
  <si>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</si>
  <si>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</si>
  <si>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</si>
  <si>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</si>
  <si>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</si>
  <si>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</si>
  <si>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</si>
  <si>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</si>
  <si>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</si>
  <si>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</si>
  <si>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</si>
  <si>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</si>
  <si>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</si>
  <si>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</si>
  <si>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</si>
  <si>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</si>
  <si>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</si>
  <si>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</si>
  <si>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</si>
  <si>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</si>
  <si>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</si>
  <si>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</si>
  <si>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</si>
  <si>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</si>
  <si>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</si>
  <si>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</si>
  <si>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</si>
  <si>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</si>
  <si>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</si>
  <si>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</si>
  <si>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</si>
  <si>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</si>
  <si>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</si>
  <si>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</si>
  <si>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</si>
  <si>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</si>
  <si>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</si>
  <si>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</si>
  <si>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</si>
  <si>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</si>
  <si>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</si>
  <si>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</si>
  <si>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</si>
  <si>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</si>
  <si>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</si>
  <si>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</si>
  <si>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</si>
  <si>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</si>
  <si>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</si>
  <si>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</si>
  <si>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</si>
  <si>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</si>
  <si>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</si>
  <si>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</si>
  <si>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</si>
  <si>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</si>
  <si>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</si>
  <si>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</si>
  <si>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</si>
  <si>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</si>
  <si>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</si>
  <si>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</si>
  <si>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</si>
  <si>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</si>
  <si>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</si>
  <si>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</si>
  <si>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</si>
  <si>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</si>
  <si>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</si>
  <si>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</si>
  <si>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</si>
  <si>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</si>
  <si>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</si>
  <si>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</si>
  <si>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</si>
  <si>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</si>
  <si>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</si>
  <si>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</si>
  <si>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</si>
  <si>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</si>
  <si>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</si>
  <si>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</si>
  <si>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</si>
  <si>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</si>
  <si>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</si>
  <si>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</si>
  <si>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</si>
  <si>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</si>
  <si>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</si>
  <si>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</si>
  <si>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</si>
  <si>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</si>
  <si>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</si>
  <si>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</si>
  <si>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</si>
  <si>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</si>
  <si>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</si>
  <si>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</si>
  <si>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</si>
  <si>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</si>
  <si>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</si>
  <si>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</si>
  <si>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</si>
  <si>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</si>
  <si>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</si>
  <si>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</si>
  <si>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</si>
  <si>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</si>
  <si>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</si>
  <si>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</si>
  <si>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</si>
  <si>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</si>
  <si>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</si>
  <si>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</si>
  <si>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</si>
  <si>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</si>
  <si>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</si>
  <si>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</si>
  <si>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</si>
  <si>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</si>
  <si>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</si>
  <si>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</si>
  <si>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</si>
  <si>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</si>
  <si>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</si>
  <si>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</si>
  <si>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</si>
  <si>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</si>
  <si>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</si>
  <si>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</si>
  <si>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</si>
  <si>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</si>
  <si>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</si>
  <si>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</si>
  <si>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</si>
  <si>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</si>
  <si>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</si>
  <si>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</si>
  <si>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</si>
  <si>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</si>
  <si>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</si>
  <si>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</si>
  <si>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</si>
  <si>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</si>
  <si>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</si>
  <si>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</si>
  <si>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</si>
  <si>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</si>
  <si>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</si>
  <si>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</si>
  <si>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</si>
  <si>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</si>
  <si>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</si>
  <si>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</si>
  <si>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</si>
  <si>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</si>
  <si>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</si>
  <si>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</si>
  <si>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</si>
  <si>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</si>
  <si>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</si>
  <si>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</si>
  <si>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</si>
  <si>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</si>
  <si>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</si>
  <si>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</si>
  <si>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</si>
  <si>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</si>
  <si>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</si>
  <si>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</si>
  <si>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</si>
  <si>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</si>
  <si>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</si>
  <si>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</si>
  <si>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</si>
  <si>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</si>
  <si>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</si>
  <si>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</si>
  <si>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</si>
  <si>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</si>
  <si>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</si>
  <si>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</si>
  <si>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</si>
  <si>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</si>
  <si>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</si>
  <si>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</si>
  <si>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</si>
  <si>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</si>
  <si>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</si>
  <si>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</si>
  <si>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</si>
  <si>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</si>
  <si>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</si>
  <si>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</si>
  <si>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</si>
  <si>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</si>
  <si>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</si>
  <si>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</si>
  <si>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</si>
  <si>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</si>
  <si>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</si>
  <si>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</si>
  <si>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</si>
  <si>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</si>
  <si>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</si>
  <si>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</si>
  <si>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</si>
  <si>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</si>
  <si>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</si>
  <si>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</si>
  <si>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</si>
  <si>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</si>
  <si>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</si>
  <si>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</si>
  <si>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</si>
  <si>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</si>
  <si>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</si>
  <si>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</si>
  <si>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</si>
  <si>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</si>
  <si>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</si>
  <si>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</si>
  <si>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</si>
  <si>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</si>
  <si>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</si>
  <si>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</si>
  <si>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</si>
  <si>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</si>
  <si>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</si>
  <si>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</si>
  <si>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</si>
  <si>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</si>
  <si>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</si>
  <si>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</si>
  <si>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</si>
  <si>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</si>
  <si>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</si>
  <si>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</si>
  <si>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</si>
  <si>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</si>
  <si>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</si>
  <si>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</si>
  <si>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</si>
  <si>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</si>
  <si>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</si>
  <si>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</si>
  <si>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</si>
  <si>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</si>
  <si>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</si>
  <si>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</si>
  <si>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</si>
  <si>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</si>
  <si>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</si>
  <si>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</si>
  <si>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</si>
  <si>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</si>
  <si>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</si>
  <si>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</si>
  <si>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</si>
  <si>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</si>
  <si>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</si>
  <si>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</si>
  <si>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</si>
  <si>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</si>
  <si>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</si>
  <si>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</si>
  <si>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</si>
  <si>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</si>
  <si>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</si>
  <si>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</si>
  <si>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</si>
  <si>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</si>
  <si>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</si>
  <si>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</si>
  <si>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</si>
  <si>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</si>
  <si>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</si>
  <si>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</si>
  <si>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</si>
  <si>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</si>
  <si>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</si>
  <si>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</si>
  <si>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</si>
  <si>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</si>
  <si>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</si>
  <si>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</si>
  <si>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</si>
  <si>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</si>
  <si>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</si>
  <si>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</si>
  <si>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</si>
  <si>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</si>
  <si>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</si>
  <si>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</si>
  <si>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</si>
  <si>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</si>
  <si>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</si>
  <si>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</si>
  <si>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</si>
  <si>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</si>
  <si>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</si>
  <si>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</si>
  <si>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</si>
  <si>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</si>
  <si>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</si>
  <si>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</si>
  <si>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</si>
  <si>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</si>
  <si>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</si>
  <si>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</si>
  <si>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</si>
  <si>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</si>
  <si>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</si>
  <si>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</si>
  <si>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</si>
  <si>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</si>
  <si>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</si>
  <si>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</si>
  <si>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</si>
  <si>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</si>
  <si>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</si>
  <si>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</si>
  <si>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</si>
  <si>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</si>
  <si>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</si>
  <si>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</si>
  <si>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</si>
  <si>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</si>
  <si>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</si>
  <si>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</si>
  <si>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</si>
  <si>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</si>
  <si>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</si>
  <si>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</si>
  <si>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</si>
  <si>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</si>
  <si>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</si>
  <si>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</si>
  <si>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</si>
  <si>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</si>
  <si>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</si>
  <si>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</si>
  <si>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</si>
  <si>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</si>
  <si>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</si>
  <si>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</si>
  <si>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</si>
  <si>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</si>
  <si>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</si>
  <si>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</si>
  <si>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</si>
  <si>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</si>
  <si>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</si>
  <si>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</si>
  <si>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</si>
  <si>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</si>
  <si>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</si>
  <si>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</si>
  <si>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</si>
  <si>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</si>
  <si>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</si>
  <si>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</si>
  <si>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</si>
  <si>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</si>
  <si>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</si>
  <si>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</si>
  <si>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</si>
  <si>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</si>
  <si>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</si>
  <si>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</si>
  <si>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</si>
  <si>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</si>
  <si>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</si>
  <si>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</si>
  <si>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</si>
  <si>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</si>
  <si>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</si>
  <si>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</si>
  <si>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</si>
  <si>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</si>
  <si>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</si>
  <si>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</si>
  <si>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</si>
  <si>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</si>
  <si>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</si>
  <si>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</si>
  <si>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</si>
  <si>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</si>
  <si>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</si>
  <si>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</si>
  <si>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</si>
  <si>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</si>
  <si>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</si>
  <si>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</si>
  <si>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</si>
  <si>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</si>
  <si>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</si>
  <si>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</si>
  <si>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</si>
  <si>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</si>
  <si>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</si>
  <si>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</si>
  <si>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</si>
  <si>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</si>
  <si>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</si>
  <si>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</si>
  <si>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</si>
  <si>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</si>
  <si>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</si>
  <si>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</si>
  <si>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</si>
  <si>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</si>
  <si>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</si>
  <si>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</si>
  <si>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</si>
  <si>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</si>
  <si>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</si>
  <si>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</si>
  <si>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</si>
  <si>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</si>
  <si>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</si>
  <si>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</si>
  <si>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</si>
  <si>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</si>
  <si>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</si>
  <si>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</si>
  <si>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</si>
  <si>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</si>
  <si>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</si>
  <si>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</si>
  <si>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</si>
  <si>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</si>
  <si>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</si>
  <si>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</si>
  <si>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</si>
  <si>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</si>
  <si>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</si>
  <si>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</si>
  <si>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</si>
  <si>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</si>
  <si>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</si>
  <si>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</si>
  <si>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</si>
  <si>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</si>
  <si>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</si>
  <si>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</si>
  <si>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</si>
  <si>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</si>
  <si>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</si>
  <si>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</si>
  <si>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</si>
  <si>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</si>
  <si>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</si>
  <si>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</si>
  <si>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</si>
  <si>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</si>
  <si>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</si>
  <si>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</si>
  <si>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</si>
  <si>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</si>
  <si>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</si>
  <si>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</si>
  <si>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</si>
  <si>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</si>
  <si>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</si>
  <si>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</si>
  <si>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</si>
  <si>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</si>
  <si>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</si>
  <si>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</si>
  <si>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</si>
  <si>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</si>
  <si>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</si>
  <si>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</si>
  <si>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</si>
  <si>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</si>
  <si>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</si>
  <si>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</si>
  <si>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</si>
  <si>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</si>
  <si>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</si>
  <si>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</si>
  <si>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</si>
  <si>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</si>
  <si>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</si>
  <si>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</si>
  <si>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</si>
  <si>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</si>
  <si>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</si>
  <si>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</si>
  <si>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</si>
  <si>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</si>
  <si>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</si>
  <si>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</si>
  <si>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</si>
  <si>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</si>
  <si>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</si>
  <si>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</si>
  <si>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</si>
  <si>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</si>
  <si>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</si>
  <si>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</si>
  <si>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</si>
  <si>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</si>
  <si>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</si>
  <si>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</si>
  <si>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</si>
  <si>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</si>
  <si>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</si>
  <si>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</si>
  <si>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</si>
  <si>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</si>
  <si>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</si>
  <si>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</si>
  <si>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</si>
  <si>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</si>
  <si>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</si>
  <si>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</si>
  <si>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</si>
  <si>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</si>
  <si>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</si>
  <si>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</si>
  <si>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</si>
  <si>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</si>
  <si>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</si>
  <si>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</si>
  <si>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</si>
  <si>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</si>
  <si>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</si>
  <si>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</si>
  <si>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</si>
  <si>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</si>
  <si>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</si>
  <si>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</si>
  <si>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</si>
  <si>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</si>
  <si>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</si>
  <si>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</si>
  <si>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</si>
  <si>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</si>
  <si>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</si>
  <si>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</si>
  <si>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</si>
  <si>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</si>
  <si>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</si>
  <si>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</si>
  <si>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</si>
  <si>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</si>
  <si>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</si>
  <si>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</si>
  <si>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</si>
  <si>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</si>
  <si>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</si>
  <si>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</si>
  <si>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</si>
  <si>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</si>
  <si>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</si>
  <si>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</si>
  <si>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</si>
  <si>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</si>
  <si>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</si>
  <si>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</si>
  <si>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</si>
  <si>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</si>
  <si>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</si>
  <si>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</si>
  <si>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</si>
  <si>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</si>
  <si>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</si>
  <si>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</si>
  <si>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</si>
  <si>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</si>
  <si>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</si>
  <si>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</si>
  <si>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</si>
  <si>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</si>
  <si>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</si>
  <si>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</si>
  <si>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</si>
  <si>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</si>
  <si>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</si>
  <si>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</si>
  <si>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</si>
  <si>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</si>
  <si>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</si>
  <si>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</si>
  <si>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</si>
  <si>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</si>
  <si>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</si>
  <si>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</si>
  <si>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</si>
  <si>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</si>
  <si>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</si>
  <si>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</si>
  <si>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</si>
  <si>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</si>
  <si>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</si>
  <si>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</si>
  <si>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</si>
  <si>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</si>
  <si>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</si>
  <si>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</si>
  <si>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</si>
  <si>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</si>
  <si>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</si>
  <si>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</si>
  <si>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</si>
  <si>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</si>
  <si>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</si>
  <si>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</si>
  <si>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</si>
  <si>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</si>
  <si>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</si>
  <si>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</si>
  <si>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</si>
  <si>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</si>
  <si>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</si>
  <si>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</si>
  <si>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</si>
  <si>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</si>
  <si>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</si>
  <si>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</si>
  <si>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</si>
  <si>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</si>
  <si>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</si>
  <si>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</si>
  <si>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</si>
  <si>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</si>
  <si>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</si>
  <si>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</si>
  <si>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</si>
  <si>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</si>
  <si>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</si>
  <si>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</si>
  <si>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</si>
  <si>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</si>
  <si>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</si>
  <si>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</si>
  <si>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</si>
  <si>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</si>
  <si>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</si>
  <si>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</si>
  <si>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</si>
  <si>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</si>
  <si>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</si>
  <si>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</si>
  <si>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</si>
  <si>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</si>
  <si>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</si>
  <si>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</si>
  <si>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</si>
  <si>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</si>
  <si>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</si>
  <si>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</si>
  <si>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</si>
  <si>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</si>
  <si>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</si>
  <si>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</si>
  <si>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</si>
  <si>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</si>
  <si>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</si>
  <si>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</si>
  <si>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</si>
  <si>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</si>
  <si>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</si>
  <si>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</si>
  <si>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</si>
  <si>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</si>
  <si>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</si>
  <si>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</si>
  <si>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</si>
  <si>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</si>
  <si>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</si>
  <si>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</si>
  <si>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</si>
  <si>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</si>
  <si>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</si>
  <si>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</si>
  <si>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</si>
  <si>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</si>
  <si>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</si>
  <si>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</si>
  <si>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</si>
  <si>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</si>
  <si>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</si>
  <si>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</si>
  <si>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</si>
  <si>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</si>
  <si>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</si>
  <si>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</si>
  <si>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</si>
  <si>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</si>
  <si>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</si>
  <si>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</si>
  <si>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</si>
  <si>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</si>
  <si>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</si>
  <si>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</si>
  <si>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</si>
  <si>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</si>
  <si>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</si>
  <si>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</si>
  <si>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</si>
  <si>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</si>
  <si>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</si>
  <si>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</si>
  <si>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</si>
  <si>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</si>
  <si>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</si>
  <si>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</si>
  <si>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</si>
  <si>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</si>
  <si>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</si>
  <si>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</si>
  <si>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</si>
  <si>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</si>
  <si>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</si>
  <si>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</si>
  <si>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</si>
  <si>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</si>
  <si>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</si>
  <si>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</si>
  <si>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</si>
  <si>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</si>
  <si>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</si>
  <si>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</si>
  <si>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</si>
  <si>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</si>
  <si>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</si>
  <si>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</si>
  <si>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</si>
  <si>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</si>
  <si>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</si>
  <si>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</si>
  <si>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</si>
  <si>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</si>
  <si>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</si>
  <si>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</si>
  <si>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</si>
  <si>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</si>
  <si>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</si>
  <si>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</si>
  <si>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</si>
  <si>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</si>
  <si>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</si>
  <si>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</si>
  <si>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</si>
  <si>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</si>
  <si>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</si>
  <si>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</si>
  <si>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</si>
  <si>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</si>
  <si>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</si>
  <si>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</si>
  <si>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</si>
  <si>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</si>
  <si>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</si>
  <si>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</si>
  <si>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</si>
  <si>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</si>
  <si>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</si>
  <si>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</si>
  <si>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</si>
  <si>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</si>
  <si>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</si>
  <si>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</si>
  <si>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</si>
  <si>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</si>
  <si>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</si>
  <si>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</si>
  <si>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</si>
  <si>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</si>
  <si>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</si>
  <si>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</si>
  <si>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</si>
  <si>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</si>
  <si>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</si>
  <si>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</si>
  <si>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</si>
  <si>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</si>
  <si>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</si>
  <si>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</si>
  <si>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</si>
  <si>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</si>
  <si>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</si>
  <si>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</si>
  <si>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</si>
  <si>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</si>
  <si>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</si>
  <si>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</si>
  <si>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</si>
  <si>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</si>
  <si>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</si>
  <si>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</si>
  <si>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</si>
  <si>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</si>
  <si>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</si>
  <si>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</si>
  <si>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</si>
  <si>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</si>
  <si>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</si>
  <si>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</si>
  <si>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</si>
  <si>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</si>
  <si>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</si>
  <si>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</si>
  <si>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</si>
  <si>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</si>
  <si>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</si>
  <si>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</si>
  <si>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</si>
  <si>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</si>
  <si>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</si>
  <si>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</si>
  <si>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</si>
  <si>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</si>
  <si>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</si>
  <si>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</si>
  <si>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</si>
  <si>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</si>
  <si>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</si>
  <si>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</si>
  <si>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</si>
  <si>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</si>
  <si>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</si>
  <si>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</si>
  <si>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</si>
  <si>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</si>
  <si>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</si>
  <si>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</si>
  <si>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</si>
  <si>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</si>
  <si>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</si>
  <si>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</si>
  <si>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</si>
  <si>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</si>
  <si>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</si>
  <si>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</si>
  <si>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</si>
  <si>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</si>
  <si>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</si>
  <si>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</si>
  <si>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</si>
  <si>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</si>
  <si>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</si>
  <si>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</si>
  <si>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</si>
  <si>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</si>
  <si>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</si>
  <si>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</si>
  <si>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</si>
  <si>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</si>
  <si>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</si>
  <si>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</si>
  <si>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</si>
  <si>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</si>
  <si>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</si>
  <si>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</si>
  <si>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</si>
  <si>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</si>
  <si>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</si>
  <si>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</si>
  <si>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</si>
  <si>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</si>
  <si>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</si>
  <si>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</si>
  <si>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</si>
  <si>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</si>
  <si>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</si>
  <si>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</si>
  <si>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</si>
  <si>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</si>
  <si>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</si>
  <si>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</si>
  <si>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</si>
  <si>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</si>
  <si>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</si>
  <si>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</si>
  <si>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</si>
  <si>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</si>
  <si>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</si>
  <si>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</si>
  <si>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</si>
  <si>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</si>
  <si>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</si>
  <si>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</si>
  <si>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</si>
  <si>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</si>
  <si>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</si>
  <si>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</si>
  <si>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</si>
  <si>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</si>
  <si>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</si>
  <si>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</si>
  <si>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</si>
  <si>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</si>
  <si>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</si>
  <si>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</si>
  <si>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</si>
  <si>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</si>
  <si>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</si>
  <si>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</si>
  <si>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</si>
  <si>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</si>
  <si>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</si>
  <si>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</si>
  <si>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</si>
  <si>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</si>
  <si>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</si>
  <si>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</si>
  <si>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</si>
  <si>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</si>
  <si>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</si>
  <si>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</si>
  <si>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</si>
  <si>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</si>
  <si>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</si>
  <si>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</si>
  <si>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</si>
  <si>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</si>
  <si>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</si>
  <si>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</si>
  <si>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</si>
  <si>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</si>
  <si>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</si>
  <si>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</si>
  <si>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</si>
  <si>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</si>
  <si>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</si>
  <si>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</si>
  <si>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</si>
  <si>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</si>
  <si>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</si>
  <si>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</si>
  <si>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</si>
  <si>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</si>
  <si>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</si>
  <si>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</si>
  <si>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</si>
  <si>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</si>
  <si>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</si>
  <si>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</si>
  <si>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</si>
  <si>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</si>
  <si>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</si>
  <si>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</si>
  <si>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</si>
  <si>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</si>
  <si>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</si>
  <si>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</si>
  <si>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</si>
  <si>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</si>
  <si>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</si>
  <si>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</si>
  <si>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</si>
  <si>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</si>
  <si>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</si>
  <si>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</si>
  <si>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</si>
  <si>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</si>
  <si>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</si>
  <si>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</si>
  <si>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</si>
  <si>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</si>
  <si>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</si>
  <si>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</si>
  <si>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</si>
  <si>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</si>
  <si>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</si>
  <si>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</si>
  <si>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</si>
  <si>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</si>
  <si>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</si>
  <si>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</si>
  <si>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</si>
  <si>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</si>
  <si>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</si>
  <si>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</si>
  <si>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</si>
  <si>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</si>
  <si>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</si>
  <si>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</si>
  <si>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</si>
  <si>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</si>
  <si>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</si>
  <si>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</si>
  <si>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</si>
  <si>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</si>
  <si>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</si>
  <si>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</si>
  <si>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</si>
  <si>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</si>
  <si>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</si>
  <si>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</si>
  <si>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</si>
  <si>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</si>
  <si>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</si>
  <si>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</si>
  <si>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</si>
  <si>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</si>
  <si>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</si>
  <si>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</si>
  <si>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</si>
  <si>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</si>
  <si>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</si>
  <si>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</si>
  <si>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</si>
  <si>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</si>
  <si>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</si>
  <si>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</si>
  <si>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</si>
  <si>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</si>
  <si>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</si>
  <si>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</si>
  <si>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</si>
  <si>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</si>
  <si>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</si>
  <si>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</si>
  <si>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</si>
  <si>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</si>
  <si>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</si>
  <si>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</si>
  <si>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</si>
  <si>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</si>
  <si>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</si>
  <si>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</si>
  <si>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</si>
  <si>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</si>
  <si>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</si>
  <si>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</si>
  <si>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</si>
  <si>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</si>
  <si>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</si>
  <si>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</si>
  <si>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</si>
  <si>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</si>
  <si>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</si>
  <si>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</si>
  <si>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</si>
  <si>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</si>
  <si>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</si>
  <si>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</si>
  <si>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</si>
  <si>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</si>
  <si>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</si>
  <si>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</si>
  <si>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</si>
  <si>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</si>
  <si>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</si>
  <si>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</si>
  <si>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</si>
  <si>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</si>
  <si>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</si>
  <si>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</si>
  <si>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</si>
  <si>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</si>
  <si>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</si>
  <si>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</si>
  <si>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</si>
  <si>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</si>
  <si>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</si>
  <si>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</si>
  <si>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</si>
  <si>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</si>
  <si>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</si>
  <si>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</si>
  <si>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</si>
  <si>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</si>
  <si>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</si>
  <si>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</si>
  <si>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</si>
  <si>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</si>
  <si>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</si>
  <si>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</si>
  <si>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</si>
  <si>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</si>
  <si>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</si>
  <si>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</si>
  <si>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</si>
  <si>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</si>
  <si>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</si>
  <si>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</si>
  <si>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</si>
  <si>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</si>
  <si>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</si>
  <si>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</si>
  <si>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</si>
  <si>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</si>
  <si>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</si>
  <si>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</si>
  <si>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</si>
  <si>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</si>
  <si>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</si>
  <si>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</si>
  <si>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</si>
  <si>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</si>
  <si>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</si>
  <si>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</si>
  <si>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</si>
  <si>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</si>
  <si>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</si>
  <si>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</si>
  <si>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</si>
  <si>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</si>
  <si>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</si>
  <si>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</si>
  <si>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</si>
  <si>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</si>
  <si>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</si>
  <si>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</si>
  <si>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</si>
  <si>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</si>
  <si>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</si>
  <si>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</si>
  <si>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</si>
  <si>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</si>
  <si>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</si>
  <si>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</si>
  <si>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</si>
  <si>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</si>
  <si>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</si>
  <si>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</si>
  <si>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</si>
  <si>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</si>
  <si>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</si>
  <si>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</si>
  <si>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</si>
  <si>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</si>
  <si>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</si>
  <si>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</si>
  <si>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</si>
  <si>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</si>
  <si>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</si>
  <si>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</si>
  <si>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</si>
  <si>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</si>
  <si>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</si>
  <si>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</si>
  <si>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</si>
  <si>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</si>
  <si>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</si>
  <si>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</si>
  <si>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</si>
  <si>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</si>
  <si>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</si>
  <si>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</si>
  <si>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</si>
  <si>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</si>
  <si>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</si>
  <si>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</si>
  <si>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</si>
  <si>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</si>
  <si>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</si>
  <si>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</si>
  <si>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</si>
  <si>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</si>
  <si>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</si>
  <si>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</si>
  <si>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</si>
  <si>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</si>
  <si>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</si>
  <si>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</si>
  <si>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</si>
  <si>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</si>
  <si>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</si>
  <si>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</si>
  <si>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</si>
  <si>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</si>
  <si>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</si>
  <si>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</si>
  <si>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</si>
  <si>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</si>
  <si>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</si>
  <si>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</si>
  <si>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</si>
  <si>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</si>
  <si>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</si>
  <si>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</si>
  <si>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</si>
  <si>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</si>
  <si>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</si>
  <si>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</si>
  <si>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</si>
  <si>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</si>
  <si>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</si>
  <si>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</si>
  <si>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</si>
  <si>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</si>
  <si>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</si>
  <si>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</si>
  <si>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</si>
  <si>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</si>
  <si>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</si>
  <si>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</si>
  <si>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</si>
  <si>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</si>
  <si>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</si>
  <si>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</si>
  <si>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</si>
  <si>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</si>
  <si>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</si>
  <si>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</si>
  <si>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</si>
  <si>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</si>
  <si>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</si>
  <si>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</si>
  <si>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</si>
  <si>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</si>
  <si>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</si>
  <si>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</si>
  <si>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</si>
  <si>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</si>
  <si>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</si>
  <si>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</si>
  <si>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</si>
  <si>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</si>
  <si>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</si>
  <si>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</si>
  <si>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</si>
  <si>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</si>
  <si>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</si>
  <si>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</si>
  <si>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</si>
  <si>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</si>
  <si>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</si>
  <si>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</si>
  <si>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</si>
  <si>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</si>
  <si>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</si>
  <si>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</si>
  <si>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</si>
  <si>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</si>
  <si>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</si>
  <si>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</si>
  <si>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</si>
  <si>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</si>
  <si>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</si>
  <si>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</si>
  <si>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</si>
  <si>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</si>
  <si>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</si>
  <si>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</si>
  <si>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</si>
  <si>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</si>
  <si>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</si>
  <si>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</si>
  <si>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</si>
  <si>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</si>
  <si>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</si>
  <si>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</si>
  <si>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</si>
  <si>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</si>
  <si>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</si>
  <si>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</si>
  <si>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</si>
  <si>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</si>
  <si>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</si>
  <si>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</si>
  <si>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</si>
  <si>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</si>
  <si>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</si>
  <si>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</si>
  <si>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</si>
  <si>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</si>
  <si>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</si>
  <si>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</si>
  <si>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</si>
  <si>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</si>
  <si>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</si>
  <si>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</si>
  <si>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</si>
  <si>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</si>
  <si>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</si>
  <si>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</si>
  <si>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</si>
  <si>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</si>
  <si>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</si>
  <si>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</si>
  <si>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</si>
  <si>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</si>
  <si>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</si>
  <si>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</si>
  <si>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</si>
  <si>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</si>
  <si>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</si>
  <si>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</si>
  <si>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</si>
  <si>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</si>
  <si>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</si>
  <si>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</si>
  <si>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</si>
  <si>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</si>
  <si>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</si>
  <si>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</si>
  <si>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</si>
  <si>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</si>
  <si>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</si>
  <si>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</si>
  <si>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</si>
  <si>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</si>
  <si>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</si>
  <si>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</si>
  <si>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</si>
  <si>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</si>
  <si>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</si>
  <si>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</si>
  <si>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</si>
  <si>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</si>
  <si>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</si>
  <si>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</si>
  <si>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</si>
  <si>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</si>
  <si>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</si>
  <si>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</si>
  <si>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</si>
  <si>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</si>
  <si>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</si>
  <si>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</si>
  <si>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</si>
  <si>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</si>
  <si>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</si>
  <si>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</si>
  <si>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</si>
  <si>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</si>
  <si>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</si>
  <si>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</si>
  <si>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</si>
  <si>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</si>
  <si>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</si>
  <si>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</si>
  <si>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</si>
  <si>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</si>
  <si>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</si>
  <si>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</si>
  <si>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</si>
  <si>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</si>
  <si>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</si>
  <si>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</si>
  <si>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</si>
  <si>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</si>
  <si>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</si>
  <si>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</si>
  <si>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</si>
  <si>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</si>
  <si>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</si>
  <si>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</si>
  <si>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</si>
  <si>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</si>
  <si>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</si>
  <si>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</si>
  <si>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</si>
  <si>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</si>
  <si>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</si>
  <si>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</si>
  <si>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</si>
  <si>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</si>
  <si>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</si>
  <si>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</si>
  <si>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</si>
  <si>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</si>
  <si>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</si>
  <si>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</si>
  <si>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</si>
  <si>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</si>
  <si>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</si>
  <si>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</si>
  <si>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</si>
  <si>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</si>
  <si>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</si>
  <si>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</si>
  <si>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</si>
  <si>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</si>
  <si>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</si>
  <si>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</si>
  <si>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</si>
  <si>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</si>
  <si>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</si>
  <si>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</si>
  <si>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</si>
  <si>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</si>
  <si>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</si>
  <si>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</si>
  <si>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</si>
  <si>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</si>
  <si>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</si>
  <si>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</si>
  <si>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</si>
  <si>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</si>
  <si>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</si>
  <si>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</si>
  <si>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</si>
  <si>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</si>
  <si>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</si>
  <si>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</si>
  <si>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</si>
  <si>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</si>
  <si>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</si>
  <si>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</si>
  <si>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</si>
  <si>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</si>
  <si>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</si>
  <si>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</si>
  <si>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</si>
  <si>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</si>
  <si>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</si>
  <si>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</si>
  <si>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</si>
  <si>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</si>
  <si>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</si>
  <si>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</si>
  <si>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</si>
  <si>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</si>
  <si>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</si>
  <si>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</si>
  <si>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</si>
  <si>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</si>
  <si>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</si>
  <si>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</si>
  <si>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</si>
  <si>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</si>
  <si>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</si>
  <si>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</si>
  <si>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</si>
  <si>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</si>
  <si>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</si>
  <si>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</si>
  <si>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</si>
  <si>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</si>
  <si>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</si>
  <si>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</si>
  <si>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</si>
  <si>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</si>
  <si>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</si>
  <si>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</si>
  <si>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</si>
  <si>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</si>
  <si>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</si>
  <si>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</si>
  <si>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</si>
  <si>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</si>
  <si>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</si>
  <si>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</si>
  <si>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</si>
  <si>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</si>
  <si>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</si>
  <si>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</si>
  <si>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</si>
  <si>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</si>
  <si>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</si>
  <si>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</si>
  <si>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</si>
  <si>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</si>
  <si>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</si>
  <si>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</si>
  <si>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</si>
  <si>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</si>
  <si>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</si>
  <si>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</si>
  <si>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</si>
  <si>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</si>
  <si>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</si>
  <si>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</si>
  <si>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</si>
  <si>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</si>
  <si>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</si>
  <si>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</si>
  <si>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</si>
  <si>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</si>
  <si>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</si>
  <si>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</si>
  <si>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</si>
  <si>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</si>
  <si>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</si>
  <si>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</si>
  <si>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</si>
  <si>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</si>
  <si>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</si>
  <si>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</si>
  <si>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</si>
  <si>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</si>
  <si>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</si>
  <si>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</si>
  <si>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</si>
  <si>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</si>
  <si>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</si>
  <si>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</si>
  <si>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</si>
  <si>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</si>
  <si>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</si>
  <si>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</si>
  <si>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</si>
  <si>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</si>
  <si>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</si>
  <si>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</si>
  <si>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</si>
  <si>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</si>
  <si>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</si>
  <si>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</si>
  <si>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</si>
  <si>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</si>
  <si>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</si>
  <si>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</si>
  <si>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</si>
  <si>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</si>
  <si>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</si>
  <si>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</si>
  <si>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</si>
  <si>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</si>
  <si>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</si>
  <si>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</si>
  <si>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</si>
  <si>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</si>
  <si>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</si>
  <si>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</si>
  <si>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</si>
  <si>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</si>
  <si>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</si>
  <si>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</si>
  <si>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</si>
  <si>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</si>
  <si>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</si>
  <si>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</si>
  <si>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</si>
  <si>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</si>
  <si>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</si>
  <si>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</si>
  <si>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</si>
  <si>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</si>
  <si>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</si>
  <si>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</si>
  <si>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</si>
  <si>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</si>
  <si>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</si>
  <si>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</si>
  <si>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</si>
  <si>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</si>
  <si>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</si>
  <si>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</si>
  <si>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</si>
  <si>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</si>
  <si>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</si>
  <si>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</si>
  <si>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</si>
  <si>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</si>
  <si>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</si>
  <si>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</si>
  <si>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</si>
  <si>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</si>
  <si>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</si>
  <si>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</si>
  <si>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</si>
  <si>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</si>
  <si>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</si>
  <si>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</si>
  <si>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</si>
  <si>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</si>
  <si>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</si>
  <si>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</si>
  <si>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</si>
  <si>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</si>
  <si>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</si>
  <si>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</si>
  <si>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</si>
  <si>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</si>
  <si>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</si>
  <si>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</si>
  <si>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</si>
  <si>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</si>
  <si>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</si>
  <si>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</si>
  <si>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</si>
  <si>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</si>
  <si>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</si>
  <si>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</si>
  <si>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</si>
  <si>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</si>
  <si>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</si>
  <si>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</si>
  <si>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</si>
  <si>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</si>
  <si>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</si>
  <si>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</si>
  <si>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</si>
  <si>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</si>
  <si>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</si>
  <si>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</si>
  <si>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</si>
  <si>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</si>
  <si>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</si>
  <si>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</si>
  <si>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</si>
  <si>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</si>
  <si>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</si>
  <si>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</si>
  <si>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</si>
  <si>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</si>
  <si>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</si>
  <si>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</si>
  <si>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</si>
  <si>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</si>
  <si>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</si>
  <si>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</si>
  <si>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</si>
  <si>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</si>
  <si>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</si>
  <si>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</si>
  <si>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</si>
  <si>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</si>
  <si>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</si>
  <si>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</si>
  <si>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</si>
  <si>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</si>
  <si>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</si>
  <si>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</si>
  <si>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</si>
  <si>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</si>
  <si>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</si>
  <si>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</si>
  <si>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</si>
  <si>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</si>
  <si>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</si>
  <si>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</si>
  <si>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</si>
  <si>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</si>
  <si>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</si>
  <si>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</si>
  <si>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</si>
  <si>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</si>
  <si>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</si>
  <si>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</si>
  <si>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</si>
  <si>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</si>
  <si>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</si>
  <si>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</si>
  <si>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</si>
  <si>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</si>
  <si>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</si>
  <si>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</si>
  <si>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</si>
  <si>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</si>
  <si>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</si>
  <si>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</si>
  <si>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</si>
  <si>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</si>
  <si>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</si>
  <si>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</si>
  <si>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</si>
  <si>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</si>
  <si>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</si>
  <si>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</si>
  <si>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</si>
  <si>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</si>
  <si>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</si>
  <si>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</si>
  <si>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</si>
  <si>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</si>
  <si>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</si>
  <si>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</si>
  <si>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</si>
  <si>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</si>
  <si>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</si>
  <si>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</si>
  <si>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</si>
  <si>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</si>
  <si>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</si>
  <si>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</si>
  <si>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</si>
  <si>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</si>
  <si>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</si>
  <si>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</si>
  <si>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</si>
  <si>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</si>
  <si>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</si>
  <si>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</si>
  <si>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</si>
  <si>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</si>
  <si>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</si>
  <si>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</si>
  <si>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</si>
  <si>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</si>
  <si>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</si>
  <si>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</si>
  <si>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</si>
  <si>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</si>
  <si>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</si>
  <si>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</si>
  <si>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</si>
  <si>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</si>
  <si>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</si>
  <si>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</si>
  <si>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</si>
  <si>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</si>
  <si>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</si>
  <si>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</si>
  <si>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</si>
  <si>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</si>
  <si>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</si>
  <si>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</si>
  <si>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</si>
  <si>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</si>
  <si>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</si>
  <si>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</si>
  <si>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</si>
  <si>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</si>
  <si>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</si>
  <si>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</si>
  <si>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</si>
  <si>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</si>
  <si>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</si>
  <si>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</si>
  <si>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</si>
  <si>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</si>
  <si>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</si>
  <si>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</si>
  <si>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</si>
  <si>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</si>
  <si>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</si>
  <si>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</si>
  <si>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</si>
  <si>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</si>
  <si>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</si>
  <si>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</si>
  <si>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</si>
  <si>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</si>
  <si>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</si>
  <si>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</si>
  <si>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</si>
  <si>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</si>
  <si>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</si>
  <si>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</si>
  <si>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</si>
  <si>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</si>
  <si>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</si>
  <si>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</si>
  <si>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</si>
  <si>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</si>
  <si>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</si>
  <si>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</si>
  <si>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</si>
  <si>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</si>
  <si>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</si>
  <si>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</si>
  <si>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</si>
  <si>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</si>
  <si>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</si>
  <si>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</si>
  <si>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</si>
  <si>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</si>
  <si>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</si>
  <si>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</si>
  <si>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</si>
  <si>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</si>
  <si>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</si>
  <si>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</si>
  <si>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</si>
  <si>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</si>
  <si>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</si>
  <si>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</si>
  <si>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</si>
  <si>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</si>
  <si>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</si>
  <si>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</si>
  <si>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</si>
  <si>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</si>
  <si>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</si>
  <si>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</si>
  <si>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</si>
  <si>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</si>
  <si>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</si>
  <si>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</si>
  <si>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</si>
  <si>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</si>
  <si>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</si>
  <si>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</si>
  <si>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</si>
  <si>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</si>
  <si>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</si>
  <si>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</si>
  <si>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</si>
  <si>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</si>
  <si>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</si>
  <si>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</si>
  <si>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</si>
  <si>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</si>
  <si>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</si>
  <si>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</si>
  <si>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</si>
  <si>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</si>
  <si>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</si>
  <si>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</si>
  <si>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</si>
  <si>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</si>
  <si>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</si>
  <si>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</si>
  <si>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</si>
  <si>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</si>
  <si>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</si>
  <si>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</si>
  <si>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</si>
  <si>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</si>
  <si>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</si>
  <si>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</si>
  <si>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</si>
  <si>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</si>
  <si>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</si>
  <si>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</si>
  <si>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</si>
  <si>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</si>
  <si>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</si>
  <si>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</si>
  <si>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</si>
  <si>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</si>
  <si>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</si>
  <si>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</si>
  <si>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</si>
  <si>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</si>
  <si>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</si>
  <si>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</si>
  <si>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</si>
  <si>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</si>
  <si>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</si>
  <si>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</si>
  <si>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</si>
  <si>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</si>
  <si>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</si>
  <si>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</si>
  <si>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</si>
  <si>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</si>
  <si>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</si>
  <si>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</si>
  <si>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</si>
  <si>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</si>
  <si>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</si>
  <si>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</si>
  <si>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</si>
  <si>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</si>
  <si>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</si>
  <si>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</si>
  <si>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</si>
  <si>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</si>
  <si>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</si>
  <si>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</si>
  <si>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</si>
  <si>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</si>
  <si>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</si>
  <si>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</si>
  <si>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</si>
  <si>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</si>
  <si>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</si>
  <si>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</si>
  <si>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</si>
  <si>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</si>
  <si>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</si>
  <si>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</si>
  <si>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</si>
  <si>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</si>
  <si>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</si>
  <si>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</si>
  <si>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</si>
  <si>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</si>
  <si>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</si>
  <si>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</si>
  <si>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</si>
  <si>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</si>
  <si>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</si>
  <si>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</si>
  <si>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</si>
  <si>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</si>
  <si>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</si>
  <si>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</si>
  <si>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</si>
  <si>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</si>
  <si>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</si>
  <si>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</si>
  <si>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</si>
  <si>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</si>
  <si>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</si>
  <si>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</si>
  <si>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</si>
  <si>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</si>
  <si>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</si>
  <si>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</si>
  <si>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</si>
  <si>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</si>
  <si>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</si>
  <si>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</si>
  <si>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</si>
  <si>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</si>
  <si>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</si>
  <si>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</si>
  <si>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</si>
  <si>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</si>
  <si>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</si>
  <si>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</si>
  <si>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</si>
  <si>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</si>
  <si>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</si>
  <si>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</si>
  <si>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</si>
  <si>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</si>
  <si>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</si>
  <si>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</si>
  <si>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</si>
  <si>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</si>
  <si>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</si>
  <si>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</si>
  <si>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</si>
  <si>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</si>
  <si>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</si>
  <si>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</si>
  <si>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</si>
  <si>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</si>
  <si>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</si>
  <si>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</si>
  <si>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</si>
  <si>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</si>
  <si>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</si>
  <si>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</si>
  <si>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</si>
  <si>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</si>
  <si>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</si>
  <si>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</si>
  <si>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</si>
  <si>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</si>
  <si>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</si>
  <si>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</si>
  <si>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</si>
  <si>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</si>
  <si>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</si>
  <si>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</si>
  <si>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</si>
  <si>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</si>
  <si>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</si>
  <si>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</si>
  <si>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</si>
  <si>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</si>
  <si>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</si>
  <si>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</si>
  <si>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</si>
  <si>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</si>
  <si>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</si>
  <si>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</si>
  <si>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</si>
  <si>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</si>
  <si>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</si>
  <si>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</si>
  <si>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</si>
  <si>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</si>
  <si>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</si>
  <si>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</si>
  <si>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</si>
  <si>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</si>
  <si>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</si>
  <si>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</si>
  <si>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</si>
  <si>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</si>
  <si>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</si>
  <si>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</si>
  <si>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</si>
  <si>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</si>
  <si>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</si>
  <si>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</si>
  <si>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</si>
  <si>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</si>
  <si>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</si>
  <si>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</si>
  <si>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</si>
  <si>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</si>
  <si>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</si>
  <si>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</si>
  <si>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</si>
  <si>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</si>
  <si>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</si>
  <si>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</si>
  <si>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</si>
  <si>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</si>
  <si>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</si>
  <si>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</si>
  <si>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</si>
  <si>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</si>
  <si>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</si>
  <si>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</si>
  <si>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</si>
  <si>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</si>
  <si>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</si>
  <si>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</si>
  <si>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</si>
  <si>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</si>
  <si>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</si>
  <si>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</si>
  <si>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</si>
  <si>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</si>
  <si>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</si>
  <si>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</si>
  <si>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</si>
  <si>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</si>
  <si>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</si>
  <si>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</si>
  <si>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</si>
  <si>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</si>
  <si>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</si>
  <si>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</si>
  <si>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</si>
  <si>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</si>
  <si>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</si>
  <si>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</si>
  <si>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</si>
  <si>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</si>
  <si>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</si>
  <si>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</si>
  <si>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</si>
  <si>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</si>
  <si>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</si>
  <si>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</si>
  <si>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</si>
  <si>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</si>
  <si>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</si>
  <si>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</si>
  <si>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</si>
  <si>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</si>
  <si>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</si>
  <si>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</si>
  <si>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</si>
  <si>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</si>
  <si>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</si>
  <si>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</si>
  <si>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</si>
  <si>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</si>
  <si>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</si>
  <si>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</si>
  <si>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</si>
  <si>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</si>
  <si>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</si>
  <si>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</si>
  <si>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</si>
  <si>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</si>
  <si>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</si>
  <si>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</si>
  <si>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</si>
  <si>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</si>
  <si>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</si>
  <si>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</si>
  <si>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</si>
  <si>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</si>
  <si>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</si>
  <si>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</si>
  <si>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</si>
  <si>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</si>
  <si>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</si>
  <si>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</si>
  <si>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</si>
  <si>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</si>
  <si>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</si>
  <si>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</si>
  <si>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</si>
  <si>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</si>
  <si>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</si>
  <si>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</si>
  <si>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</si>
  <si>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</si>
  <si>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</si>
  <si>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</si>
  <si>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</si>
  <si>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</si>
  <si>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</si>
  <si>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</si>
  <si>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</si>
  <si>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</si>
  <si>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</si>
  <si>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</si>
  <si>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</si>
  <si>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</si>
  <si>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</si>
  <si>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</si>
  <si>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</si>
  <si>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</si>
  <si>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</si>
  <si>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</si>
  <si>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</si>
  <si>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</si>
  <si>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</si>
  <si>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</si>
  <si>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</si>
  <si>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</si>
  <si>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</si>
  <si>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</si>
  <si>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</si>
  <si>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</si>
  <si>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</si>
  <si>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</si>
  <si>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</si>
  <si>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</si>
  <si>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</si>
  <si>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</si>
  <si>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</si>
  <si>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</si>
  <si>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</si>
  <si>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</si>
  <si>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</si>
  <si>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</si>
  <si>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</si>
  <si>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</si>
  <si>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</si>
  <si>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</si>
  <si>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</si>
  <si>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</si>
  <si>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</si>
  <si>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</si>
  <si>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</si>
  <si>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</si>
  <si>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</si>
  <si>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</si>
  <si>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</si>
  <si>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</si>
  <si>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</si>
  <si>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</si>
  <si>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</si>
  <si>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</si>
  <si>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</si>
  <si>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</si>
  <si>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</si>
  <si>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</si>
  <si>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</si>
  <si>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</si>
  <si>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</si>
  <si>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</si>
  <si>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</si>
  <si>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</si>
  <si>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</si>
  <si>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</si>
  <si>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</si>
  <si>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</si>
  <si>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</si>
  <si>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</si>
  <si>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</si>
  <si>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</si>
  <si>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</si>
  <si>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</si>
  <si>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</si>
  <si>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</si>
  <si>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</si>
  <si>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</si>
  <si>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</si>
  <si>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</si>
  <si>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</si>
  <si>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</si>
  <si>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</si>
  <si>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</si>
  <si>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</si>
  <si>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</si>
  <si>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</si>
  <si>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</si>
  <si>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</si>
  <si>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</si>
  <si>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</si>
  <si>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</si>
  <si>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</si>
  <si>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</si>
  <si>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</si>
  <si>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</si>
  <si>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</si>
  <si>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</si>
  <si>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</si>
  <si>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</si>
  <si>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</si>
  <si>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</si>
  <si>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</si>
  <si>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</si>
  <si>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</si>
  <si>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</si>
  <si>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</si>
  <si>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</si>
  <si>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</si>
  <si>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</si>
  <si>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</si>
  <si>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</si>
  <si>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</si>
  <si>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</si>
  <si>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</si>
  <si>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</si>
  <si>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</si>
  <si>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</si>
  <si>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</si>
  <si>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</si>
  <si>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</si>
  <si>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</si>
  <si>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</si>
  <si>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</si>
  <si>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</si>
  <si>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</si>
  <si>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</si>
  <si>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</si>
  <si>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</si>
  <si>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</si>
  <si>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</si>
  <si>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</si>
  <si>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</si>
  <si>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</si>
  <si>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</si>
  <si>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</si>
  <si>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</si>
  <si>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</si>
  <si>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</si>
  <si>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</si>
  <si>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</si>
  <si>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</si>
  <si>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</si>
  <si>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</si>
  <si>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</si>
  <si>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</si>
  <si>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</si>
  <si>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</si>
  <si>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</si>
  <si>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</si>
  <si>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</si>
  <si>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</si>
  <si>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</si>
  <si>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</si>
  <si>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</si>
  <si>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</si>
  <si>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</si>
  <si>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</si>
  <si>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</si>
  <si>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</si>
  <si>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</si>
  <si>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</si>
  <si>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</si>
  <si>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</si>
  <si>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</si>
  <si>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</si>
  <si>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</si>
  <si>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</si>
  <si>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</si>
  <si>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</si>
  <si>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</si>
  <si>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</si>
  <si>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</si>
  <si>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</si>
  <si>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</si>
  <si>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</si>
  <si>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</si>
  <si>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</si>
  <si>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</si>
  <si>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</si>
  <si>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</si>
  <si>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</si>
  <si>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</si>
  <si>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</si>
  <si>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</si>
  <si>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</si>
  <si>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</si>
  <si>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</si>
  <si>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</si>
  <si>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</si>
  <si>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</si>
  <si>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</si>
  <si>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</si>
  <si>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</si>
  <si>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</si>
  <si>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</si>
  <si>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</si>
  <si>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</si>
  <si>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</si>
  <si>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</si>
  <si>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</si>
  <si>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</si>
  <si>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</si>
  <si>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</si>
  <si>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</si>
  <si>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</si>
  <si>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</si>
  <si>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</si>
  <si>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</si>
  <si>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</si>
  <si>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</si>
  <si>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</si>
  <si>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</si>
  <si>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</si>
  <si>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</si>
  <si>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</si>
  <si>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</si>
  <si>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</si>
  <si>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</si>
  <si>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</si>
  <si>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</si>
  <si>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</si>
  <si>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</si>
  <si>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</si>
  <si>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</si>
  <si>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</si>
  <si>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</si>
  <si>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</si>
  <si>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</si>
  <si>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</si>
  <si>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</si>
  <si>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</si>
  <si>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</si>
  <si>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</si>
  <si>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</si>
  <si>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</si>
  <si>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</si>
  <si>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</si>
  <si>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</si>
  <si>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</si>
  <si>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</si>
  <si>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</si>
  <si>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</si>
  <si>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</si>
  <si>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</si>
  <si>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</si>
  <si>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</si>
  <si>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</si>
  <si>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</si>
  <si>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</si>
  <si>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</si>
  <si>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</si>
  <si>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</si>
  <si>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</si>
  <si>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</si>
  <si>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</si>
  <si>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</si>
  <si>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</si>
  <si>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</si>
  <si>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</si>
  <si>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</si>
  <si>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</si>
  <si>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</si>
  <si>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</si>
  <si>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</si>
  <si>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</si>
  <si>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</si>
  <si>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</si>
  <si>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</si>
  <si>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</si>
  <si>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</si>
  <si>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</si>
  <si>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</si>
  <si>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</si>
  <si>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</si>
  <si>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</si>
  <si>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</si>
  <si>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</si>
  <si>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</si>
  <si>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</si>
  <si>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</si>
  <si>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</si>
  <si>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</si>
  <si>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</si>
  <si>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</si>
  <si>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</si>
  <si>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</si>
  <si>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</si>
  <si>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</si>
  <si>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</si>
  <si>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</si>
  <si>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</si>
  <si>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</si>
  <si>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</si>
  <si>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</si>
  <si>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</si>
  <si>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</si>
  <si>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</si>
  <si>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</si>
  <si>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</si>
  <si>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</si>
  <si>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</si>
  <si>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</si>
  <si>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</si>
  <si>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</si>
  <si>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</si>
  <si>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</si>
  <si>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</si>
  <si>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</si>
  <si>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</si>
  <si>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</si>
  <si>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</si>
  <si>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</si>
  <si>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</si>
  <si>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</si>
  <si>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</si>
  <si>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</si>
  <si>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</si>
  <si>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</si>
  <si>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</si>
  <si>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</si>
  <si>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</si>
  <si>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</si>
  <si>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</si>
  <si>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</si>
  <si>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</si>
  <si>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</si>
  <si>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</si>
  <si>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</si>
  <si>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</si>
  <si>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</si>
  <si>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</si>
  <si>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</si>
  <si>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</si>
  <si>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</si>
  <si>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</si>
  <si>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</si>
  <si>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</si>
  <si>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</si>
  <si>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</si>
  <si>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</si>
  <si>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</si>
  <si>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</si>
  <si>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</si>
  <si>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</si>
  <si>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</si>
  <si>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</si>
  <si>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</si>
  <si>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</si>
  <si>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</si>
  <si>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</si>
  <si>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</si>
  <si>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</si>
  <si>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</si>
  <si>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</si>
  <si>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</si>
  <si>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</si>
  <si>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</si>
  <si>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</si>
  <si>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</si>
  <si>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</si>
  <si>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</si>
  <si>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</si>
  <si>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</si>
  <si>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</si>
  <si>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</si>
  <si>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</si>
  <si>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</si>
  <si>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</si>
  <si>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</si>
  <si>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</si>
  <si>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</si>
  <si>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</si>
  <si>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</si>
  <si>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</si>
  <si>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</si>
  <si>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</si>
  <si>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</si>
  <si>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</si>
  <si>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</si>
  <si>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</si>
  <si>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</si>
  <si>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</si>
  <si>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</si>
  <si>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</si>
  <si>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</si>
  <si>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</si>
  <si>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</si>
  <si>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</si>
  <si>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</si>
  <si>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</si>
  <si>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</si>
  <si>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</si>
  <si>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</si>
  <si>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</si>
  <si>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</si>
  <si>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</si>
  <si>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</si>
  <si>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</si>
  <si>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</si>
  <si>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</si>
  <si>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</si>
  <si>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</si>
  <si>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</si>
  <si>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</si>
  <si>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</si>
  <si>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</si>
  <si>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</si>
  <si>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</si>
  <si>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</si>
  <si>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</si>
  <si>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</si>
  <si>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</si>
  <si>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</si>
  <si>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</si>
  <si>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</si>
  <si>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</si>
  <si>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</si>
  <si>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</si>
  <si>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</si>
  <si>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</si>
  <si>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</si>
  <si>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</si>
  <si>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</si>
  <si>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</si>
  <si>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</si>
  <si>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</si>
  <si>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</si>
  <si>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</si>
  <si>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</si>
  <si>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</si>
  <si>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</si>
  <si>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</si>
  <si>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</si>
  <si>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</si>
  <si>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</si>
  <si>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</si>
  <si>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</si>
  <si>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</si>
  <si>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</si>
  <si>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</si>
  <si>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</si>
  <si>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</si>
  <si>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</si>
  <si>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</si>
  <si>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</si>
  <si>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</si>
  <si>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</si>
  <si>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</si>
  <si>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</si>
  <si>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</si>
  <si>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</si>
  <si>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</si>
  <si>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</si>
  <si>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</si>
  <si>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</si>
  <si>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</si>
  <si>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</si>
  <si>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</si>
  <si>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</si>
  <si>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</si>
  <si>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</si>
  <si>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</si>
  <si>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</si>
  <si>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</si>
  <si>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</si>
  <si>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</si>
  <si>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</si>
  <si>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</si>
  <si>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</si>
  <si>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</si>
  <si>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</si>
  <si>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</si>
  <si>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</si>
  <si>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</si>
  <si>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</si>
  <si>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</si>
  <si>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</si>
  <si>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</si>
  <si>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</si>
  <si>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</si>
  <si>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</si>
  <si>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</si>
  <si>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</si>
  <si>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</si>
  <si>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</si>
  <si>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</si>
  <si>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</si>
  <si>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</si>
  <si>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</si>
  <si>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</si>
  <si>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</si>
  <si>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</si>
  <si>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</si>
  <si>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</si>
  <si>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</si>
  <si>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</si>
  <si>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</si>
  <si>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</si>
  <si>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</si>
  <si>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</si>
  <si>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</si>
  <si>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</si>
  <si>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</si>
  <si>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</si>
  <si>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</si>
  <si>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</si>
  <si>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</si>
  <si>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</si>
  <si>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</si>
  <si>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</si>
  <si>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</si>
  <si>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</si>
  <si>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</si>
  <si>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</si>
  <si>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</si>
  <si>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</si>
  <si>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</si>
  <si>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</si>
  <si>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</si>
  <si>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</si>
  <si>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</si>
  <si>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</si>
  <si>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</si>
  <si>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</si>
  <si>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</si>
  <si>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</si>
  <si>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</si>
  <si>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</si>
  <si>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</si>
  <si>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</si>
  <si>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</si>
  <si>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</si>
  <si>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</si>
  <si>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</si>
  <si>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</si>
  <si>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</si>
  <si>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</si>
  <si>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</si>
  <si>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</si>
  <si>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</si>
  <si>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</si>
  <si>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</si>
  <si>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</si>
  <si>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</si>
  <si>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</si>
  <si>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</si>
  <si>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</si>
  <si>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</si>
  <si>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</si>
  <si>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</si>
  <si>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</si>
  <si>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</si>
  <si>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</si>
  <si>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</si>
  <si>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</si>
  <si>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</si>
  <si>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</si>
  <si>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</si>
  <si>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</si>
  <si>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</si>
  <si>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</si>
  <si>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</si>
  <si>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</si>
  <si>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</si>
  <si>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</si>
  <si>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</si>
  <si>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</si>
  <si>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</si>
  <si>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</si>
  <si>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</si>
  <si>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</si>
  <si>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</si>
  <si>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</si>
  <si>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</si>
  <si>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</si>
  <si>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</si>
  <si>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</si>
  <si>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</si>
  <si>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</si>
  <si>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</si>
  <si>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</si>
  <si>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</si>
  <si>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</si>
  <si>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</si>
  <si>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</si>
  <si>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</si>
  <si>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</si>
  <si>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</si>
  <si>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</si>
  <si>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</si>
  <si>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</si>
  <si>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</si>
  <si>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</si>
  <si>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</si>
  <si>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</si>
  <si>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</si>
  <si>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</si>
  <si>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</si>
  <si>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</si>
  <si>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</si>
  <si>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</si>
  <si>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</si>
  <si>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</si>
  <si>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</si>
  <si>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</si>
  <si>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</si>
  <si>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</si>
  <si>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</si>
  <si>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</si>
  <si>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</si>
  <si>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</si>
  <si>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</si>
  <si>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</si>
  <si>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</si>
  <si>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</si>
  <si>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</si>
  <si>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</si>
  <si>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</si>
  <si>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</si>
  <si>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</si>
  <si>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</si>
  <si>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</si>
  <si>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</si>
  <si>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</si>
  <si>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</si>
  <si>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</si>
  <si>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</si>
  <si>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</si>
  <si>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</si>
  <si>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</si>
  <si>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</si>
  <si>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</si>
  <si>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</si>
  <si>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</si>
  <si>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</si>
  <si>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</si>
  <si>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</si>
  <si>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</si>
  <si>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</si>
  <si>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</si>
  <si>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</si>
  <si>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</si>
  <si>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</si>
  <si>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</si>
  <si>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</si>
  <si>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</si>
  <si>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</si>
  <si>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</si>
  <si>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</si>
  <si>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</si>
  <si>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</si>
  <si>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</si>
  <si>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</si>
  <si>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</si>
  <si>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</si>
  <si>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</si>
  <si>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</si>
  <si>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</si>
  <si>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</si>
  <si>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</si>
  <si>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</si>
  <si>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</si>
  <si>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</si>
  <si>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</si>
  <si>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</si>
  <si>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</si>
  <si>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</si>
  <si>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</si>
  <si>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</si>
  <si>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</si>
  <si>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</si>
  <si>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</si>
  <si>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</si>
  <si>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</si>
  <si>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</si>
  <si>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</si>
  <si>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</si>
  <si>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</si>
  <si>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</si>
  <si>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</si>
  <si>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</si>
  <si>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</si>
  <si>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</si>
  <si>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</si>
  <si>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</si>
  <si>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</si>
  <si>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</si>
  <si>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</si>
  <si>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</si>
  <si>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</si>
  <si>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</si>
  <si>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</si>
  <si>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</si>
  <si>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</si>
  <si>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</si>
  <si>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</si>
  <si>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</si>
  <si>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</si>
  <si>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</si>
  <si>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</si>
  <si>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</si>
  <si>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</si>
  <si>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</si>
  <si>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</si>
  <si>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</si>
  <si>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</si>
  <si>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</si>
  <si>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</si>
  <si>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</si>
  <si>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</si>
  <si>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</si>
  <si>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</si>
  <si>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</si>
  <si>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</si>
  <si>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</si>
  <si>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</si>
  <si>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</si>
  <si>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</si>
  <si>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</si>
  <si>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</si>
  <si>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</si>
  <si>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</si>
  <si>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</si>
  <si>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</si>
  <si>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</si>
  <si>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</si>
  <si>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</si>
  <si>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</si>
  <si>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</si>
  <si>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</si>
  <si>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</si>
  <si>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</si>
  <si>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</si>
  <si>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</si>
  <si>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</si>
  <si>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</si>
  <si>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</si>
  <si>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</si>
  <si>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</si>
  <si>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</si>
  <si>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</si>
  <si>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</si>
  <si>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</si>
  <si>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</si>
  <si>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</si>
  <si>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</si>
  <si>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</si>
  <si>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</si>
  <si>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</si>
  <si>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</si>
  <si>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</si>
  <si>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</si>
  <si>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</si>
  <si>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</si>
  <si>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</si>
  <si>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</si>
  <si>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</si>
  <si>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</si>
  <si>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</si>
  <si>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</si>
  <si>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</si>
  <si>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</si>
  <si>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</si>
  <si>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</si>
  <si>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</si>
  <si>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</si>
  <si>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</si>
  <si>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</si>
  <si>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</si>
  <si>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</si>
  <si>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</si>
  <si>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</si>
  <si>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</si>
  <si>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</si>
  <si>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</si>
  <si>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</si>
  <si>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</si>
  <si>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</si>
  <si>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</si>
  <si>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</si>
  <si>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</si>
  <si>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</si>
  <si>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</si>
  <si>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</si>
  <si>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</si>
  <si>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</si>
  <si>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</si>
  <si>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</si>
  <si>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</si>
  <si>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</si>
  <si>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</si>
  <si>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</si>
  <si>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</si>
  <si>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</si>
  <si>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</si>
  <si>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</si>
  <si>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</si>
  <si>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</si>
  <si>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</si>
  <si>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</si>
  <si>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</si>
  <si>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</si>
  <si>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</si>
  <si>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</si>
  <si>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</si>
  <si>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</si>
  <si>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</si>
  <si>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</si>
  <si>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</si>
  <si>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</si>
  <si>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</si>
  <si>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</si>
  <si>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</si>
  <si>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</si>
  <si>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</si>
  <si>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</si>
  <si>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</si>
  <si>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</si>
  <si>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</si>
  <si>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</si>
  <si>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</si>
  <si>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</si>
  <si>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</si>
  <si>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</si>
  <si>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</si>
  <si>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</si>
  <si>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</si>
  <si>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</si>
  <si>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</si>
  <si>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</si>
  <si>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</si>
  <si>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</si>
  <si>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</si>
  <si>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</si>
  <si>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</si>
  <si>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</si>
  <si>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</si>
  <si>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</si>
  <si>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</si>
  <si>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</si>
  <si>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</si>
  <si>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</si>
  <si>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</si>
  <si>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</si>
  <si>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</si>
  <si>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</si>
  <si>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</si>
  <si>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</si>
  <si>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</si>
  <si>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</si>
  <si>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</si>
  <si>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</si>
  <si>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</si>
  <si>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</si>
  <si>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</si>
  <si>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</si>
  <si>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</si>
  <si>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</si>
  <si>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</si>
  <si>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</si>
  <si>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</si>
  <si>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</si>
  <si>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</si>
  <si>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</si>
  <si>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</si>
  <si>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</si>
  <si>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</si>
  <si>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</si>
  <si>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</si>
  <si>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</si>
  <si>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</si>
  <si>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</si>
  <si>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</si>
  <si>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</si>
  <si>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</si>
  <si>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</si>
  <si>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</si>
  <si>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</si>
  <si>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</si>
  <si>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</si>
  <si>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</si>
  <si>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</si>
  <si>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</si>
  <si>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</si>
  <si>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</si>
  <si>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</si>
  <si>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</si>
  <si>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</si>
  <si>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</si>
  <si>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</si>
  <si>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</si>
  <si>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</si>
  <si>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</si>
  <si>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</si>
  <si>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</si>
  <si>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</si>
  <si>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</si>
  <si>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</si>
  <si>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</si>
  <si>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</si>
  <si>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</si>
  <si>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</si>
  <si>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</si>
  <si>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</si>
  <si>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</si>
  <si>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</si>
  <si>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</si>
  <si>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</si>
  <si>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</si>
  <si>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</si>
  <si>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</si>
  <si>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</si>
  <si>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</si>
  <si>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</si>
  <si>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</si>
  <si>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</si>
  <si>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</si>
  <si>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</si>
  <si>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</si>
  <si>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</si>
  <si>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</si>
  <si>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</si>
  <si>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</si>
  <si>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</si>
  <si>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</si>
  <si>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</si>
  <si>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</si>
  <si>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</si>
  <si>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</si>
  <si>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</si>
  <si>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</si>
  <si>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</si>
  <si>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</si>
  <si>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</si>
  <si>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</si>
  <si>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</si>
  <si>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</si>
  <si>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</si>
  <si>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</si>
  <si>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</si>
  <si>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</si>
  <si>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</si>
  <si>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</si>
  <si>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</si>
  <si>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</si>
  <si>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</si>
  <si>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</si>
  <si>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</si>
  <si>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</si>
  <si>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</si>
  <si>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</si>
  <si>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</si>
  <si>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</si>
  <si>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</si>
  <si>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</si>
  <si>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</si>
  <si>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</si>
  <si>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</si>
  <si>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</si>
  <si>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</si>
  <si>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</si>
  <si>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</si>
  <si>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</si>
  <si>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</si>
  <si>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</si>
  <si>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</si>
  <si>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</si>
  <si>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</si>
  <si>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</si>
  <si>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</si>
  <si>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</si>
  <si>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</si>
  <si>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</si>
  <si>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</si>
  <si>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</si>
  <si>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</si>
  <si>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</si>
  <si>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</si>
  <si>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</si>
  <si>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</si>
  <si>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</si>
  <si>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</si>
  <si>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</si>
  <si>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</si>
  <si>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</si>
  <si>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</si>
  <si>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</si>
  <si>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</si>
  <si>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</si>
  <si>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</si>
  <si>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</si>
  <si>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</si>
  <si>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</si>
  <si>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</si>
  <si>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</si>
  <si>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</si>
  <si>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</si>
  <si>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</si>
  <si>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</si>
  <si>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</si>
  <si>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</si>
  <si>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</si>
  <si>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</si>
  <si>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</si>
  <si>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</si>
  <si>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</si>
  <si>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</si>
  <si>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</si>
  <si>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</si>
  <si>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</si>
  <si>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</si>
  <si>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</si>
  <si>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</si>
  <si>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</si>
  <si>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</si>
  <si>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</si>
  <si>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</si>
  <si>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</si>
  <si>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</si>
  <si>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</si>
  <si>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</si>
  <si>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</si>
  <si>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</si>
  <si>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</si>
  <si>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</si>
  <si>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</si>
  <si>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</si>
  <si>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</si>
  <si>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</si>
  <si>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</si>
  <si>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</si>
  <si>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</si>
  <si>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</si>
  <si>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</si>
  <si>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</si>
  <si>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</si>
  <si>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</si>
  <si>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</si>
  <si>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</si>
  <si>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</si>
  <si>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</si>
  <si>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</si>
  <si>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</si>
  <si>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</si>
  <si>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</si>
  <si>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</si>
  <si>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</si>
  <si>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</si>
  <si>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</si>
  <si>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</si>
  <si>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</si>
  <si>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</si>
  <si>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</si>
  <si>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</si>
  <si>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</si>
  <si>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</si>
  <si>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</si>
  <si>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</si>
  <si>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</si>
  <si>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</si>
  <si>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</si>
  <si>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</si>
  <si>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</si>
  <si>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</si>
  <si>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</si>
  <si>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</si>
  <si>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</si>
  <si>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</si>
  <si>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</si>
  <si>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</si>
  <si>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</si>
  <si>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</si>
  <si>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</si>
  <si>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</si>
  <si>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</si>
  <si>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</si>
  <si>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</si>
  <si>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</si>
  <si>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</si>
  <si>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</si>
  <si>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</si>
  <si>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</si>
  <si>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</si>
  <si>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</si>
  <si>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</si>
  <si>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</si>
  <si>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</si>
  <si>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</si>
  <si>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</si>
  <si>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</si>
  <si>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</si>
  <si>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</si>
  <si>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</si>
  <si>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</si>
  <si>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</si>
  <si>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</si>
  <si>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</si>
  <si>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</si>
  <si>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</si>
  <si>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</si>
  <si>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</si>
  <si>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</si>
  <si>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</si>
  <si>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</si>
  <si>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</si>
  <si>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</si>
  <si>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</si>
  <si>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</si>
  <si>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</si>
  <si>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</si>
  <si>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</si>
  <si>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</si>
  <si>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</si>
  <si>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</si>
  <si>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</si>
  <si>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</si>
  <si>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</si>
  <si>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</si>
  <si>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</si>
  <si>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</si>
  <si>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</si>
  <si>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</si>
  <si>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</si>
  <si>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</si>
  <si>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</si>
  <si>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</si>
  <si>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</si>
  <si>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</si>
  <si>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</si>
  <si>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</si>
  <si>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</si>
  <si>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</si>
  <si>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</si>
  <si>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</si>
  <si>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</si>
  <si>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</si>
  <si>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</si>
  <si>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</si>
  <si>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</si>
  <si>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</si>
  <si>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</si>
  <si>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</si>
  <si>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</si>
  <si>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</si>
  <si>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</si>
  <si>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</si>
  <si>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</si>
  <si>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</si>
  <si>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</si>
  <si>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</si>
  <si>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</si>
  <si>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</si>
  <si>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</si>
  <si>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</si>
  <si>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</si>
  <si>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</si>
  <si>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</si>
  <si>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</si>
  <si>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</si>
  <si>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</si>
  <si>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</si>
  <si>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</si>
  <si>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</si>
  <si>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</si>
  <si>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</si>
  <si>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</si>
  <si>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</si>
  <si>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</si>
  <si>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</si>
  <si>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</si>
  <si>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</si>
  <si>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</si>
  <si>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</si>
  <si>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</si>
  <si>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</si>
  <si>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</si>
  <si>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</si>
  <si>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</si>
  <si>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</si>
  <si>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</si>
  <si>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</si>
  <si>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</si>
  <si>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</si>
  <si>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</si>
  <si>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</si>
  <si>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</si>
  <si>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</si>
  <si>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</si>
  <si>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</si>
  <si>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</si>
  <si>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</si>
  <si>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</si>
  <si>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</si>
  <si>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</si>
  <si>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</si>
  <si>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</si>
  <si>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</si>
  <si>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</si>
  <si>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</si>
  <si>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</si>
  <si>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</si>
  <si>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</si>
  <si>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</si>
  <si>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</si>
  <si>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</si>
  <si>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</si>
  <si>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</si>
  <si>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</si>
  <si>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</si>
  <si>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</si>
  <si>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</si>
  <si>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</si>
  <si>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</si>
  <si>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</si>
  <si>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</si>
  <si>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</si>
  <si>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</si>
  <si>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</si>
  <si>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</si>
  <si>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</si>
  <si>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</si>
  <si>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</si>
  <si>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</si>
  <si>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</si>
  <si>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</si>
  <si>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</si>
  <si>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</si>
  <si>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</si>
  <si>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</si>
  <si>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</si>
  <si>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</si>
  <si>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</si>
  <si>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</si>
  <si>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</si>
  <si>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</si>
  <si>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</si>
  <si>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</si>
  <si>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</si>
  <si>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</si>
  <si>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</si>
  <si>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</si>
  <si>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</si>
  <si>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</si>
  <si>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</si>
  <si>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</si>
  <si>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</si>
  <si>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</si>
  <si>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</si>
  <si>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</si>
  <si>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</si>
  <si>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</si>
  <si>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</si>
  <si>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</si>
  <si>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</si>
  <si>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</si>
  <si>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</si>
  <si>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</si>
  <si>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</si>
  <si>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</si>
  <si>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</si>
  <si>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</si>
  <si>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</si>
  <si>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</si>
  <si>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</si>
  <si>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</si>
  <si>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</si>
  <si>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</si>
  <si>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</si>
  <si>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</si>
  <si>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</si>
  <si>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</si>
  <si>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</si>
  <si>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</si>
  <si>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</si>
  <si>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</si>
  <si>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</si>
  <si>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</si>
  <si>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</si>
  <si>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</si>
  <si>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</si>
  <si>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</si>
  <si>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</si>
  <si>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</si>
  <si>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</si>
  <si>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</si>
  <si>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</si>
  <si>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</si>
  <si>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</si>
  <si>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</si>
  <si>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</si>
  <si>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</si>
  <si>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</si>
  <si>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</si>
  <si>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</si>
  <si>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</si>
  <si>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</si>
  <si>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</si>
  <si>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</si>
  <si>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</si>
  <si>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</si>
  <si>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</si>
  <si>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</si>
  <si>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</si>
  <si>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</si>
  <si>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</si>
  <si>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</si>
  <si>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</si>
  <si>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</si>
  <si>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</si>
  <si>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</si>
  <si>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</si>
  <si>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</si>
  <si>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</si>
  <si>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</si>
  <si>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</si>
  <si>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</si>
  <si>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</si>
  <si>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</si>
  <si>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</si>
  <si>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</si>
  <si>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</si>
  <si>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</si>
  <si>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</si>
  <si>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</si>
  <si>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</si>
  <si>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</si>
  <si>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</si>
  <si>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</si>
  <si>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</si>
  <si>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</si>
  <si>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</si>
  <si>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</si>
  <si>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</si>
  <si>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</si>
  <si>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</si>
  <si>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</si>
  <si>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</si>
  <si>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</si>
  <si>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</si>
  <si>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</si>
  <si>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</si>
  <si>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</si>
  <si>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</si>
  <si>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</si>
  <si>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</si>
  <si>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</si>
  <si>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</si>
  <si>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</si>
  <si>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</si>
  <si>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</si>
  <si>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</si>
  <si>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</si>
  <si>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</si>
  <si>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</si>
  <si>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</si>
  <si>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</si>
  <si>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</si>
  <si>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</si>
  <si>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</si>
  <si>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</si>
  <si>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</si>
  <si>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</si>
  <si>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</si>
  <si>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</si>
  <si>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</si>
  <si>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</si>
  <si>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</si>
  <si>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</si>
  <si>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</si>
  <si>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</si>
  <si>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</si>
  <si>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</si>
  <si>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</si>
  <si>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</si>
  <si>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</si>
  <si>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</si>
  <si>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</si>
  <si>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</si>
  <si>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</si>
  <si>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</si>
  <si>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</si>
  <si>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</si>
  <si>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</si>
  <si>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</si>
  <si>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</si>
  <si>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</si>
  <si>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</si>
  <si>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</si>
  <si>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</si>
  <si>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</si>
  <si>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</si>
  <si>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</si>
  <si>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</si>
  <si>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</si>
  <si>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</si>
  <si>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</si>
  <si>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</si>
  <si>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</si>
  <si>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</si>
  <si>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</si>
  <si>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</si>
  <si>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</si>
  <si>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</si>
  <si>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</si>
  <si>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</si>
  <si>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</si>
  <si>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</si>
  <si>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</si>
  <si>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</si>
  <si>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</si>
  <si>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</si>
  <si>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</si>
  <si>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</si>
  <si>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</si>
  <si>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</si>
  <si>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</si>
  <si>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</si>
  <si>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</si>
  <si>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</si>
  <si>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</si>
  <si>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</si>
  <si>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</si>
  <si>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</si>
  <si>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</si>
  <si>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</si>
  <si>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</si>
  <si>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</si>
  <si>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</si>
  <si>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</si>
  <si>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</si>
  <si>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</si>
  <si>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</si>
  <si>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</si>
  <si>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</si>
  <si>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</si>
  <si>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</si>
  <si>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</si>
  <si>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</si>
  <si>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</si>
  <si>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</si>
  <si>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</si>
  <si>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</si>
  <si>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</si>
  <si>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</si>
  <si>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</si>
  <si>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</si>
  <si>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</si>
  <si>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</si>
  <si>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</si>
  <si>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</si>
  <si>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</si>
  <si>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</si>
  <si>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</si>
  <si>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</si>
  <si>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</si>
  <si>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</si>
  <si>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</si>
  <si>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</si>
  <si>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</si>
  <si>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</si>
  <si>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</si>
  <si>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</si>
  <si>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</si>
  <si>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</si>
  <si>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</si>
  <si>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</si>
  <si>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</si>
  <si>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</si>
  <si>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</si>
  <si>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</si>
  <si>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</si>
  <si>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</si>
  <si>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</si>
  <si>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</si>
  <si>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</si>
  <si>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</si>
  <si>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</si>
  <si>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</si>
  <si>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</si>
  <si>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</si>
  <si>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</si>
  <si>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</si>
  <si>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</si>
  <si>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</si>
  <si>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</si>
  <si>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</si>
  <si>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</si>
  <si>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</si>
  <si>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</si>
  <si>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</si>
  <si>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</si>
  <si>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</si>
  <si>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</si>
  <si>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</si>
  <si>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</si>
  <si>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</si>
  <si>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</si>
  <si>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</si>
  <si>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</si>
  <si>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</si>
  <si>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</si>
  <si>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</si>
  <si>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</si>
  <si>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</si>
  <si>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</si>
  <si>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</si>
  <si>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</si>
  <si>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</si>
  <si>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</si>
  <si>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</si>
  <si>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</si>
  <si>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</si>
  <si>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</si>
  <si>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</si>
  <si>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</si>
  <si>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</si>
  <si>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</si>
  <si>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</si>
  <si>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</si>
  <si>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</si>
  <si>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</si>
  <si>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</si>
  <si>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</si>
  <si>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</si>
  <si>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</si>
  <si>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</si>
  <si>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</si>
  <si>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</si>
  <si>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</si>
  <si>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</si>
  <si>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</si>
  <si>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</si>
  <si>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</si>
  <si>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</si>
  <si>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</si>
  <si>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</si>
  <si>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</si>
  <si>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</si>
  <si>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</si>
  <si>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</si>
  <si>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</si>
  <si>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</si>
  <si>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</si>
  <si>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</si>
  <si>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</si>
  <si>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</si>
  <si>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</si>
  <si>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</si>
  <si>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</si>
  <si>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</si>
  <si>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</si>
  <si>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</si>
  <si>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</si>
  <si>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</si>
  <si>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</si>
  <si>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</si>
  <si>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</si>
  <si>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</si>
  <si>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</si>
  <si>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</si>
  <si>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</si>
  <si>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</si>
  <si>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</si>
  <si>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</si>
  <si>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</si>
  <si>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</si>
  <si>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</si>
  <si>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</si>
  <si>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</si>
  <si>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</si>
  <si>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</si>
  <si>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</si>
  <si>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</si>
  <si>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</si>
  <si>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</si>
  <si>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</si>
  <si>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</si>
  <si>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</si>
  <si>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</si>
  <si>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</si>
  <si>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</si>
  <si>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</si>
  <si>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</si>
  <si>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</si>
  <si>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</si>
  <si>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</si>
  <si>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</si>
  <si>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</si>
  <si>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</si>
  <si>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</si>
  <si>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</si>
  <si>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</si>
  <si>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</si>
  <si>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</si>
  <si>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</si>
  <si>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</si>
  <si>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</si>
  <si>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</si>
  <si>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</si>
  <si>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</si>
  <si>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</si>
  <si>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</si>
  <si>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</si>
  <si>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</si>
  <si>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</si>
  <si>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</si>
  <si>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</si>
  <si>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</si>
  <si>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</si>
  <si>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</si>
  <si>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</si>
  <si>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</si>
  <si>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</si>
  <si>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</si>
  <si>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</si>
  <si>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</si>
  <si>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</si>
  <si>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</si>
  <si>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</si>
  <si>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</si>
  <si>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</si>
  <si>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</si>
  <si>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</si>
  <si>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</si>
  <si>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</si>
  <si>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</si>
  <si>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</si>
  <si>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</si>
  <si>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</si>
  <si>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</si>
  <si>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</si>
  <si>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</si>
  <si>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</si>
  <si>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</si>
  <si>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</si>
  <si>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</si>
  <si>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</si>
  <si>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</si>
  <si>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</si>
  <si>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</si>
  <si>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</si>
  <si>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</si>
  <si>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</si>
  <si>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</si>
  <si>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</si>
  <si>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</si>
  <si>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</si>
  <si>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</si>
  <si>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</si>
  <si>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</si>
  <si>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</si>
  <si>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</si>
  <si>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</si>
  <si>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</si>
  <si>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</si>
  <si>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</si>
  <si>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</si>
  <si>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</si>
  <si>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</si>
  <si>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</si>
  <si>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</si>
  <si>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</si>
  <si>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</si>
  <si>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</si>
  <si>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</si>
  <si>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</si>
  <si>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</si>
  <si>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</si>
  <si>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</si>
  <si>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</si>
  <si>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</si>
  <si>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</si>
  <si>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</si>
  <si>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</si>
  <si>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</si>
  <si>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</si>
  <si>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</si>
  <si>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</si>
  <si>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</si>
  <si>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</si>
  <si>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</si>
  <si>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</si>
  <si>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</si>
  <si>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</si>
  <si>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</si>
  <si>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</si>
  <si>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</si>
  <si>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</si>
  <si>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</si>
  <si>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</si>
  <si>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</si>
  <si>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</si>
  <si>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</si>
  <si>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</si>
  <si>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</si>
  <si>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</si>
  <si>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</si>
  <si>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</si>
  <si>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</si>
  <si>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</si>
  <si>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</si>
  <si>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</si>
  <si>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</si>
  <si>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</si>
  <si>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</si>
  <si>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</si>
  <si>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</si>
  <si>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</si>
  <si>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</si>
  <si>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</si>
  <si>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</si>
  <si>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</si>
  <si>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</si>
  <si>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</si>
  <si>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</si>
  <si>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</si>
  <si>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</si>
  <si>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</si>
  <si>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</si>
  <si>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</si>
  <si>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</si>
  <si>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</si>
  <si>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</si>
  <si>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</si>
  <si>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</si>
  <si>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</si>
  <si>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</si>
  <si>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</si>
  <si>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</si>
  <si>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</si>
  <si>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</si>
  <si>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</si>
  <si>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</si>
  <si>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</si>
  <si>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</si>
  <si>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</si>
  <si>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</si>
  <si>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</si>
  <si>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</si>
  <si>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</si>
  <si>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</si>
  <si>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</si>
  <si>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</si>
  <si>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</si>
  <si>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</si>
  <si>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</si>
  <si>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</si>
  <si>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</si>
  <si>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</si>
  <si>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</si>
  <si>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</si>
  <si>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</si>
  <si>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</si>
  <si>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</si>
  <si>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</si>
  <si>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</si>
  <si>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</si>
  <si>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</si>
  <si>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</si>
  <si>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</si>
  <si>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</si>
  <si>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</si>
  <si>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</si>
  <si>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</si>
  <si>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</si>
  <si>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</si>
  <si>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</si>
  <si>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</si>
  <si>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</si>
  <si>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</si>
  <si>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</si>
  <si>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</si>
  <si>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</si>
  <si>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</si>
  <si>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</si>
  <si>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</si>
  <si>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</si>
  <si>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</si>
  <si>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</si>
  <si>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</si>
  <si>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</si>
  <si>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</si>
  <si>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</si>
  <si>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</si>
  <si>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</si>
  <si>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</si>
  <si>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</si>
  <si>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</si>
  <si>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</si>
  <si>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</si>
  <si>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</si>
  <si>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</si>
  <si>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</si>
  <si>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</si>
  <si>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</si>
  <si>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</si>
  <si>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</si>
  <si>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</si>
  <si>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</si>
  <si>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</si>
  <si>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</si>
  <si>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</si>
  <si>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</si>
  <si>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</si>
  <si>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</si>
  <si>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</si>
  <si>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</si>
  <si>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</si>
  <si>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</si>
  <si>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</si>
  <si>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</si>
  <si>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</si>
  <si>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</si>
  <si>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</si>
  <si>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</si>
  <si>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</si>
  <si>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</si>
  <si>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</si>
  <si>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</si>
  <si>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</si>
  <si>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</si>
  <si>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</si>
  <si>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</si>
  <si>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</si>
  <si>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</si>
  <si>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</si>
  <si>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</si>
  <si>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</si>
  <si>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</si>
  <si>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</si>
  <si>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</si>
  <si>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</si>
  <si>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</si>
  <si>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</si>
  <si>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</si>
  <si>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</si>
  <si>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</si>
  <si>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</si>
  <si>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</si>
  <si>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</si>
  <si>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</si>
  <si>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</si>
  <si>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</si>
  <si>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</si>
  <si>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</si>
  <si>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</si>
  <si>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</si>
  <si>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</si>
  <si>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</si>
  <si>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</si>
  <si>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</si>
  <si>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</si>
  <si>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</si>
  <si>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</si>
  <si>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</si>
  <si>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</si>
  <si>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</si>
  <si>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</si>
  <si>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</si>
  <si>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</si>
  <si>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</si>
  <si>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</si>
  <si>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</si>
  <si>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</si>
  <si>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</si>
  <si>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</si>
  <si>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</si>
  <si>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</si>
  <si>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</si>
  <si>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</si>
  <si>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</si>
  <si>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</si>
  <si>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</si>
  <si>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</si>
  <si>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</si>
  <si>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</si>
  <si>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</si>
  <si>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</si>
  <si>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</si>
  <si>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</si>
  <si>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</si>
  <si>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</si>
  <si>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</si>
  <si>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</si>
  <si>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</si>
  <si>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</si>
  <si>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</si>
  <si>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</si>
  <si>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</si>
  <si>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</si>
  <si>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</si>
  <si>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</si>
  <si>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</si>
  <si>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</si>
  <si>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</si>
  <si>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</si>
  <si>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</si>
  <si>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</si>
  <si>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</si>
  <si>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</si>
  <si>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</si>
  <si>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</si>
  <si>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</si>
  <si>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</si>
  <si>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</si>
  <si>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</si>
  <si>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</si>
  <si>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</si>
  <si>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</si>
  <si>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</si>
  <si>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</si>
  <si>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</si>
  <si>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</si>
  <si>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</si>
  <si>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</si>
  <si>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</si>
  <si>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</si>
  <si>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</si>
  <si>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</si>
  <si>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</si>
  <si>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</si>
  <si>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</si>
  <si>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</si>
  <si>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</si>
  <si>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</si>
  <si>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</si>
  <si>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</si>
  <si>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</si>
  <si>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</si>
  <si>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</si>
  <si>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</si>
  <si>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</si>
  <si>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</si>
  <si>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</si>
  <si>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</si>
  <si>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</si>
  <si>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</si>
  <si>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</si>
  <si>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</si>
  <si>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</si>
  <si>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</si>
  <si>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</si>
  <si>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</si>
  <si>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</si>
  <si>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</si>
  <si>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</si>
  <si>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</si>
  <si>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</si>
  <si>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</si>
  <si>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</si>
  <si>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</si>
  <si>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</si>
  <si>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</si>
  <si>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</si>
  <si>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</si>
  <si>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</si>
  <si>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</si>
  <si>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</si>
  <si>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</si>
  <si>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</si>
  <si>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</si>
  <si>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</si>
  <si>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</si>
  <si>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</si>
  <si>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</si>
  <si>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</si>
  <si>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</si>
  <si>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</si>
  <si>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</si>
  <si>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</si>
  <si>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</si>
  <si>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</si>
  <si>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</si>
  <si>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</si>
  <si>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</si>
  <si>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</si>
  <si>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</si>
  <si>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</si>
  <si>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</si>
  <si>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</si>
  <si>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</si>
  <si>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</si>
  <si>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</si>
  <si>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</si>
  <si>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</si>
  <si>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</si>
  <si>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</si>
  <si>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</si>
  <si>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</si>
  <si>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</si>
  <si>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</si>
  <si>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</si>
  <si>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</si>
  <si>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</si>
  <si>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</si>
  <si>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</si>
  <si>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</si>
  <si>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</si>
  <si>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</si>
  <si>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</si>
  <si>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</si>
  <si>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</si>
  <si>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</si>
  <si>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</si>
  <si>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</si>
  <si>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</si>
  <si>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</si>
  <si>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</si>
  <si>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</si>
  <si>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</si>
  <si>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</si>
  <si>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</si>
  <si>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</si>
  <si>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</si>
  <si>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</si>
  <si>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</si>
  <si>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</si>
  <si>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</si>
  <si>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</si>
  <si>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</si>
  <si>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</si>
  <si>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</si>
  <si>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</si>
  <si>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</si>
  <si>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</si>
  <si>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</si>
  <si>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</si>
  <si>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</si>
  <si>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</si>
  <si>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</si>
  <si>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</si>
  <si>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</si>
  <si>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</si>
  <si>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</si>
  <si>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</si>
  <si>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</si>
  <si>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</si>
  <si>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</si>
  <si>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</si>
  <si>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</si>
  <si>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</si>
  <si>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</si>
  <si>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</si>
  <si>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</si>
  <si>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</si>
  <si>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</si>
  <si>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</si>
  <si>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</si>
  <si>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</si>
  <si>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</si>
  <si>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</si>
  <si>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</si>
  <si>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</si>
  <si>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</si>
  <si>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</si>
  <si>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</si>
  <si>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</si>
  <si>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</si>
  <si>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</si>
  <si>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</si>
  <si>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</si>
  <si>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</si>
  <si>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</si>
  <si>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</si>
  <si>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</si>
  <si>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</si>
  <si>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</si>
  <si>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</si>
  <si>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</si>
  <si>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</si>
  <si>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</si>
  <si>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</si>
  <si>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</si>
  <si>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</si>
  <si>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</si>
  <si>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</si>
  <si>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</si>
  <si>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</si>
  <si>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</si>
  <si>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</si>
  <si>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</si>
  <si>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</si>
  <si>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</si>
  <si>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</si>
  <si>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</si>
  <si>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</si>
  <si>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</si>
  <si>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</si>
  <si>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</si>
  <si>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</si>
  <si>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</si>
  <si>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</si>
  <si>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</si>
  <si>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</si>
  <si>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</si>
  <si>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</si>
  <si>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</si>
  <si>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</si>
  <si>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</si>
  <si>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</si>
  <si>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</si>
  <si>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</si>
  <si>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</si>
  <si>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</si>
  <si>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</si>
  <si>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</si>
  <si>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</si>
  <si>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</si>
  <si>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</si>
  <si>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</si>
  <si>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</si>
  <si>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</si>
  <si>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</si>
  <si>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</si>
  <si>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</si>
  <si>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</si>
  <si>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</si>
  <si>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</si>
  <si>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</si>
  <si>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</si>
  <si>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</si>
  <si>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</si>
  <si>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</si>
  <si>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</si>
  <si>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</si>
  <si>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</si>
  <si>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</si>
  <si>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</si>
  <si>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</si>
  <si>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</si>
  <si>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</si>
  <si>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</si>
  <si>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</si>
  <si>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</si>
  <si>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</si>
  <si>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</si>
  <si>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</si>
  <si>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</si>
  <si>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</si>
  <si>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</si>
  <si>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</si>
  <si>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</si>
  <si>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</si>
  <si>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</si>
  <si>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</si>
  <si>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</si>
  <si>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</si>
  <si>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</si>
  <si>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</si>
  <si>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</si>
  <si>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</si>
  <si>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</si>
  <si>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</si>
  <si>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</si>
  <si>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</si>
  <si>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</si>
  <si>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</si>
  <si>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</si>
  <si>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</si>
  <si>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</si>
  <si>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</si>
  <si>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</si>
  <si>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</si>
  <si>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</si>
  <si>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</si>
  <si>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</si>
  <si>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</si>
  <si>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</si>
  <si>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</si>
  <si>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</si>
  <si>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</si>
  <si>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</si>
  <si>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</si>
  <si>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</si>
  <si>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</si>
  <si>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</si>
  <si>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</si>
  <si>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</si>
  <si>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</si>
  <si>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</si>
  <si>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</si>
  <si>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</si>
  <si>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</si>
  <si>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</si>
  <si>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</si>
  <si>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</si>
  <si>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</si>
  <si>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</si>
  <si>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</si>
  <si>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</si>
  <si>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</si>
  <si>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</si>
  <si>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</si>
  <si>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</si>
  <si>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</si>
  <si>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</si>
  <si>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</si>
  <si>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</si>
  <si>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</si>
  <si>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</si>
  <si>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</si>
  <si>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</si>
  <si>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</si>
  <si>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</si>
  <si>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</si>
  <si>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</si>
  <si>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</si>
  <si>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</si>
  <si>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</si>
  <si>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</si>
  <si>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</si>
  <si>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</si>
  <si>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</si>
  <si>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</si>
  <si>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</si>
  <si>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</si>
  <si>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</si>
  <si>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</si>
  <si>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</si>
  <si>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</si>
  <si>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</si>
  <si>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</si>
  <si>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</si>
  <si>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</si>
  <si>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</si>
  <si>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</si>
  <si>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</si>
  <si>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</si>
  <si>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</si>
  <si>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</si>
  <si>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</si>
  <si>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</si>
  <si>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</si>
  <si>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</si>
  <si>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</si>
  <si>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</si>
  <si>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</si>
  <si>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</si>
  <si>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</si>
  <si>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</si>
  <si>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</si>
  <si>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</si>
  <si>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</si>
  <si>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</si>
  <si>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</si>
  <si>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</si>
  <si>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</si>
  <si>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</si>
  <si>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</si>
  <si>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</si>
  <si>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</si>
  <si>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</si>
  <si>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</si>
  <si>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</si>
  <si>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</si>
  <si>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</si>
  <si>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</si>
  <si>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</si>
  <si>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</si>
  <si>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</si>
  <si>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</si>
  <si>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</si>
  <si>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</si>
  <si>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</si>
  <si>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</si>
  <si>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</si>
  <si>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</si>
  <si>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</si>
  <si>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</si>
  <si>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</si>
  <si>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</si>
  <si>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</si>
  <si>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</si>
  <si>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</si>
  <si>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</si>
  <si>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</si>
  <si>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</si>
  <si>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</si>
  <si>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</si>
  <si>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</si>
  <si>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</si>
  <si>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</si>
  <si>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</si>
  <si>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</si>
  <si>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</si>
  <si>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</si>
  <si>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</si>
  <si>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</si>
  <si>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</si>
  <si>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</si>
  <si>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</si>
  <si>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</si>
  <si>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</si>
  <si>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</si>
  <si>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</si>
  <si>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</si>
  <si>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</si>
  <si>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</si>
  <si>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</si>
  <si>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</si>
  <si>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</si>
  <si>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</si>
  <si>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</si>
  <si>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</si>
  <si>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</si>
  <si>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</si>
  <si>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</si>
  <si>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</si>
  <si>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</si>
  <si>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</si>
  <si>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</si>
  <si>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</si>
  <si>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</si>
  <si>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</si>
  <si>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</si>
  <si>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</si>
  <si>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</si>
  <si>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</si>
  <si>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</si>
  <si>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</si>
  <si>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</si>
  <si>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</si>
  <si>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</si>
  <si>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</si>
  <si>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</si>
  <si>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</si>
  <si>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</si>
  <si>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</si>
  <si>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</si>
  <si>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</si>
  <si>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</si>
  <si>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</si>
  <si>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</si>
  <si>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</si>
  <si>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</si>
  <si>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</si>
  <si>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</si>
  <si>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</si>
  <si>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</si>
  <si>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</si>
  <si>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</si>
  <si>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</si>
  <si>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</si>
  <si>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</si>
  <si>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</si>
  <si>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</si>
  <si>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</si>
  <si>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</si>
  <si>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</si>
  <si>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</si>
  <si>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</si>
  <si>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</si>
  <si>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</si>
  <si>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</si>
  <si>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</si>
  <si>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</si>
  <si>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</si>
  <si>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</si>
  <si>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</si>
  <si>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</si>
  <si>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</si>
  <si>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</si>
  <si>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</si>
  <si>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</si>
  <si>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</si>
  <si>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</si>
  <si>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</si>
  <si>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</si>
  <si>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</si>
  <si>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</si>
  <si>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</si>
  <si>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</si>
  <si>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</si>
  <si>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</si>
  <si>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</si>
  <si>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</si>
  <si>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</si>
  <si>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</si>
  <si>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</si>
  <si>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</si>
  <si>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</si>
  <si>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</si>
  <si>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</si>
  <si>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</si>
  <si>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</si>
  <si>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</si>
  <si>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</si>
  <si>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</si>
  <si>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</si>
  <si>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</si>
  <si>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</si>
  <si>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</si>
  <si>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</si>
  <si>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</si>
  <si>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</si>
  <si>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</si>
  <si>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</si>
  <si>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</si>
  <si>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</si>
  <si>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</si>
  <si>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</si>
  <si>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</si>
  <si>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</si>
  <si>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</si>
  <si>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</si>
  <si>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</si>
  <si>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</si>
  <si>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</si>
  <si>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</si>
  <si>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</si>
  <si>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</si>
  <si>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</si>
  <si>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</si>
  <si>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</si>
  <si>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</si>
  <si>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</si>
  <si>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</si>
  <si>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</si>
  <si>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</si>
  <si>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</si>
  <si>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</si>
  <si>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</si>
  <si>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</si>
  <si>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</si>
  <si>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</si>
  <si>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</si>
  <si>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</si>
  <si>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</si>
  <si>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</si>
  <si>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</si>
  <si>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</si>
  <si>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</si>
  <si>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</si>
  <si>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</si>
  <si>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</si>
  <si>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</si>
  <si>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</si>
  <si>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</si>
  <si>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</si>
  <si>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</si>
  <si>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</si>
  <si>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</si>
  <si>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</si>
  <si>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</si>
  <si>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</si>
  <si>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</si>
  <si>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</si>
  <si>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</si>
  <si>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</si>
  <si>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</si>
  <si>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</si>
  <si>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</si>
  <si>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</si>
  <si>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</si>
  <si>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</si>
  <si>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</si>
  <si>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</si>
  <si>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</si>
  <si>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</si>
  <si>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</si>
  <si>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</si>
  <si>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</si>
  <si>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</si>
  <si>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</si>
  <si>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</si>
  <si>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</si>
  <si>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</si>
  <si>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</si>
  <si>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</si>
  <si>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</si>
  <si>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</si>
  <si>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</si>
  <si>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</si>
  <si>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</si>
  <si>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</si>
  <si>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</si>
  <si>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</si>
  <si>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</si>
  <si>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</si>
  <si>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</si>
  <si>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</si>
  <si>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</si>
  <si>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</si>
  <si>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</si>
  <si>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</si>
  <si>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</si>
  <si>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</si>
  <si>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</si>
  <si>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</si>
  <si>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</si>
  <si>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</si>
  <si>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</si>
  <si>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</si>
  <si>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</si>
  <si>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</si>
  <si>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</si>
  <si>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</si>
  <si>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</si>
  <si>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</si>
  <si>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</si>
  <si>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</si>
  <si>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</si>
  <si>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</si>
  <si>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</si>
  <si>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</si>
  <si>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</si>
  <si>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</si>
  <si>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</si>
  <si>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</si>
  <si>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</si>
  <si>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</si>
  <si>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</si>
  <si>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</si>
  <si>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</si>
  <si>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</si>
  <si>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</si>
  <si>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</si>
  <si>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</si>
  <si>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</si>
  <si>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</si>
  <si>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</si>
  <si>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</si>
  <si>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</si>
  <si>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</si>
  <si>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</si>
  <si>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</si>
  <si>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</si>
  <si>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</si>
  <si>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</si>
  <si>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</si>
  <si>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</si>
  <si>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</si>
  <si>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</si>
  <si>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</si>
  <si>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</si>
  <si>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</si>
  <si>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</si>
  <si>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</si>
  <si>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</si>
  <si>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</si>
  <si>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</si>
  <si>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</si>
  <si>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</si>
  <si>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</si>
  <si>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</si>
  <si>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</si>
  <si>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</si>
  <si>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</si>
  <si>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</si>
  <si>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</si>
  <si>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</si>
  <si>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</si>
  <si>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</si>
  <si>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</si>
  <si>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</si>
  <si>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</si>
  <si>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</si>
  <si>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</si>
  <si>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</si>
  <si>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</si>
  <si>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</si>
  <si>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</si>
  <si>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</si>
  <si>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</si>
  <si>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</si>
  <si>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</si>
  <si>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</si>
  <si>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</si>
  <si>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</si>
  <si>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</si>
  <si>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</si>
  <si>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</si>
  <si>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</si>
  <si>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</si>
  <si>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</si>
  <si>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</si>
  <si>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</si>
  <si>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</si>
  <si>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</si>
  <si>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</si>
  <si>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</si>
  <si>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</si>
  <si>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</si>
  <si>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</si>
  <si>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</si>
  <si>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</si>
  <si>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</si>
  <si>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</si>
  <si>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</si>
  <si>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</si>
  <si>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</si>
  <si>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</si>
  <si>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</si>
  <si>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</si>
  <si>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</si>
  <si>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</si>
  <si>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</si>
  <si>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</si>
  <si>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</si>
  <si>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</si>
  <si>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</si>
  <si>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</si>
  <si>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</si>
  <si>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</si>
  <si>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</si>
  <si>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</si>
  <si>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</si>
  <si>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</si>
  <si>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</si>
  <si>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</si>
  <si>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</si>
  <si>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</si>
  <si>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</si>
  <si>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</si>
  <si>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</si>
  <si>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</si>
  <si>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</si>
  <si>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</si>
  <si>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</si>
  <si>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</si>
  <si>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</si>
  <si>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</si>
  <si>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</si>
  <si>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</si>
  <si>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</si>
  <si>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</si>
  <si>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</si>
  <si>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</si>
  <si>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</si>
  <si>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</si>
  <si>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</si>
  <si>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</si>
  <si>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</si>
  <si>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</si>
  <si>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</si>
  <si>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</si>
  <si>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</si>
  <si>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</si>
  <si>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</si>
  <si>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</si>
  <si>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</si>
  <si>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</si>
  <si>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</si>
  <si>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</si>
  <si>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</si>
  <si>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</si>
  <si>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</si>
  <si>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</si>
  <si>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</si>
  <si>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</si>
  <si>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</si>
  <si>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</si>
  <si>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</si>
  <si>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</si>
  <si>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</si>
  <si>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</si>
  <si>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</si>
  <si>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</si>
  <si>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</si>
  <si>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</si>
  <si>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</si>
  <si>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</si>
  <si>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</si>
  <si>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</si>
  <si>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</si>
  <si>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</si>
  <si>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</si>
  <si>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</si>
  <si>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</si>
  <si>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</si>
  <si>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</si>
  <si>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</si>
  <si>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</si>
  <si>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</si>
  <si>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</si>
  <si>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</si>
  <si>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</si>
  <si>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</si>
  <si>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</si>
  <si>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</si>
  <si>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</si>
  <si>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</si>
  <si>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</si>
  <si>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</si>
  <si>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</si>
  <si>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</si>
  <si>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</si>
  <si>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</si>
  <si>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</si>
  <si>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</si>
  <si>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</si>
  <si>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</si>
  <si>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</si>
  <si>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</si>
  <si>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</si>
  <si>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</si>
  <si>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</si>
  <si>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</si>
  <si>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</si>
  <si>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</si>
  <si>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</si>
  <si>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</si>
  <si>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</si>
  <si>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</si>
  <si>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</si>
  <si>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</si>
  <si>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</si>
  <si>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</si>
  <si>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</si>
  <si>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</si>
  <si>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</si>
  <si>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</si>
  <si>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</si>
  <si>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</si>
  <si>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</si>
  <si>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</si>
  <si>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</si>
  <si>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</si>
  <si>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</si>
  <si>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</si>
  <si>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</si>
  <si>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</si>
  <si>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</si>
  <si>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</si>
  <si>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</si>
  <si>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</si>
  <si>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</si>
  <si>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</si>
  <si>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</si>
  <si>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</si>
  <si>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</si>
  <si>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</si>
  <si>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</si>
  <si>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</si>
  <si>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</si>
  <si>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</si>
  <si>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</si>
  <si>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</si>
  <si>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</si>
  <si>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</si>
  <si>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</si>
  <si>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</si>
  <si>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</si>
  <si>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</si>
  <si>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</si>
  <si>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</si>
  <si>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</si>
  <si>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</si>
  <si>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</si>
  <si>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</si>
  <si>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</si>
  <si>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</si>
  <si>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</si>
  <si>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</si>
  <si>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</si>
  <si>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</si>
  <si>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</si>
  <si>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</si>
  <si>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</si>
  <si>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</si>
  <si>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</si>
  <si>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</si>
  <si>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</si>
  <si>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</si>
  <si>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</si>
  <si>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</si>
  <si>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</si>
  <si>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</si>
  <si>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</si>
  <si>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</si>
  <si>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</si>
  <si>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</si>
  <si>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</si>
  <si>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</si>
  <si>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</si>
  <si>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</si>
  <si>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</si>
  <si>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</si>
  <si>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</si>
  <si>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</si>
  <si>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</si>
  <si>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</si>
  <si>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</si>
  <si>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</si>
  <si>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</si>
  <si>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</si>
  <si>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</si>
  <si>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</si>
  <si>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</si>
  <si>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</si>
  <si>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</si>
  <si>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</si>
  <si>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</si>
  <si>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</si>
  <si>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</si>
  <si>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</si>
  <si>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</si>
  <si>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</si>
  <si>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</si>
  <si>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</si>
  <si>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</si>
  <si>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</si>
  <si>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</si>
  <si>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</si>
  <si>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</si>
  <si>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</si>
  <si>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</si>
  <si>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</si>
  <si>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</si>
  <si>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</si>
  <si>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</si>
  <si>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</si>
  <si>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</si>
  <si>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</si>
  <si>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</si>
  <si>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</si>
  <si>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</si>
  <si>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</si>
  <si>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</si>
  <si>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</si>
  <si>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</si>
  <si>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</si>
  <si>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</si>
  <si>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</si>
  <si>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</si>
  <si>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</si>
  <si>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</si>
  <si>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</si>
  <si>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</si>
  <si>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</si>
  <si>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</si>
  <si>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</si>
  <si>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</si>
  <si>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</si>
  <si>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</si>
  <si>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</si>
  <si>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</si>
  <si>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</si>
  <si>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</si>
  <si>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</si>
  <si>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</si>
  <si>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</si>
  <si>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</si>
  <si>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</si>
  <si>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</si>
  <si>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</si>
  <si>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</si>
  <si>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</si>
  <si>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</si>
  <si>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</si>
  <si>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</si>
  <si>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</si>
  <si>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</si>
  <si>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</si>
  <si>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</si>
  <si>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</si>
  <si>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</si>
  <si>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</si>
  <si>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</si>
  <si>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</si>
  <si>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</si>
  <si>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</si>
  <si>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</si>
  <si>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</si>
  <si>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</si>
  <si>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</si>
  <si>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</si>
  <si>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</si>
  <si>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</si>
  <si>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</si>
  <si>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</si>
  <si>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</si>
  <si>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</si>
  <si>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</si>
  <si>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</si>
  <si>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</si>
  <si>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</si>
  <si>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</si>
  <si>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</si>
  <si>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</si>
  <si>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</si>
  <si>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</si>
  <si>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</si>
  <si>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</si>
  <si>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</si>
  <si>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</si>
  <si>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</si>
  <si>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</si>
  <si>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</si>
  <si>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</si>
  <si>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</si>
  <si>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</si>
  <si>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</si>
  <si>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</si>
  <si>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</si>
  <si>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</si>
  <si>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</si>
  <si>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</si>
  <si>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</si>
  <si>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</si>
  <si>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</si>
  <si>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</si>
  <si>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</si>
  <si>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</si>
  <si>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</si>
  <si>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</si>
  <si>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</si>
  <si>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</si>
  <si>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</si>
  <si>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</si>
  <si>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</si>
  <si>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</si>
  <si>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</si>
  <si>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</si>
  <si>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</si>
  <si>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</si>
  <si>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</si>
  <si>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</si>
  <si>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</si>
  <si>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</si>
  <si>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</si>
  <si>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</si>
  <si>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</si>
  <si>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</si>
  <si>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</si>
  <si>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</si>
  <si>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</si>
  <si>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</si>
  <si>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</si>
  <si>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</si>
  <si>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</si>
  <si>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</si>
  <si>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</si>
  <si>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</si>
  <si>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</si>
  <si>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</si>
  <si>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</si>
  <si>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</si>
  <si>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</si>
  <si>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</si>
  <si>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</si>
  <si>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</si>
  <si>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</si>
  <si>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</si>
  <si>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</si>
  <si>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</si>
  <si>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</si>
  <si>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</si>
  <si>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</si>
  <si>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</si>
  <si>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</si>
  <si>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</si>
  <si>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</si>
  <si>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</si>
  <si>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</si>
  <si>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</si>
  <si>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</si>
  <si>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</si>
  <si>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</si>
  <si>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</si>
  <si>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</si>
  <si>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</si>
  <si>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</si>
  <si>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</si>
  <si>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</si>
  <si>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</si>
  <si>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</si>
  <si>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</si>
  <si>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</si>
  <si>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</si>
  <si>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</si>
  <si>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</si>
  <si>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</si>
  <si>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</si>
  <si>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</si>
  <si>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</si>
  <si>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</si>
  <si>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</si>
  <si>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</si>
  <si>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</si>
  <si>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</si>
  <si>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</si>
  <si>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</si>
  <si>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</si>
  <si>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</si>
  <si>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</si>
  <si>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</si>
  <si>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</si>
  <si>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</si>
  <si>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</si>
  <si>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</si>
  <si>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</si>
  <si>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</si>
  <si>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</si>
  <si>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</si>
  <si>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</si>
  <si>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</si>
  <si>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</si>
  <si>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</si>
  <si>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</si>
  <si>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</si>
  <si>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</si>
  <si>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</si>
  <si>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</si>
  <si>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</si>
  <si>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</si>
  <si>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</si>
  <si>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</si>
  <si>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</si>
  <si>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</si>
  <si>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</si>
  <si>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</si>
  <si>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</si>
  <si>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</si>
  <si>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</si>
  <si>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</si>
  <si>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</si>
  <si>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</si>
  <si>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</si>
  <si>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</si>
  <si>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</si>
  <si>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</si>
  <si>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</si>
  <si>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</si>
  <si>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</si>
  <si>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</si>
  <si>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</si>
  <si>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</si>
  <si>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</si>
  <si>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</si>
  <si>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</si>
  <si>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</si>
  <si>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</si>
  <si>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</si>
  <si>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</si>
  <si>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</si>
  <si>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</si>
  <si>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</si>
  <si>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</si>
  <si>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</si>
  <si>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</si>
  <si>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</si>
  <si>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</si>
  <si>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</si>
  <si>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</si>
  <si>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</si>
  <si>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</si>
  <si>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</si>
  <si>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</si>
  <si>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</si>
  <si>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</si>
  <si>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</si>
  <si>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</si>
  <si>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</si>
  <si>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</si>
  <si>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</si>
  <si>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</si>
  <si>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</si>
  <si>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</si>
  <si>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</si>
  <si>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</si>
  <si>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</si>
  <si>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</si>
  <si>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</si>
  <si>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</si>
  <si>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</si>
  <si>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</si>
  <si>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</si>
  <si>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</si>
  <si>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</si>
  <si>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</si>
  <si>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</si>
  <si>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</si>
  <si>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</si>
  <si>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</si>
  <si>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</si>
  <si>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</si>
  <si>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</si>
  <si>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</si>
  <si>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</si>
  <si>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</si>
  <si>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</si>
  <si>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</si>
  <si>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</si>
  <si>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</si>
  <si>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</si>
  <si>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</si>
  <si>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</si>
  <si>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</si>
  <si>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</si>
  <si>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</si>
  <si>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</si>
  <si>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</si>
  <si>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</si>
  <si>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</si>
  <si>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</si>
  <si>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</si>
  <si>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</si>
  <si>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</si>
  <si>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</si>
  <si>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</si>
  <si>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</si>
  <si>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</si>
  <si>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</si>
  <si>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</si>
  <si>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</si>
  <si>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</si>
  <si>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</si>
  <si>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</si>
  <si>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</si>
  <si>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</si>
  <si>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</si>
  <si>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</si>
  <si>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</si>
  <si>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</si>
  <si>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</si>
  <si>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</si>
  <si>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</si>
  <si>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</si>
  <si>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</si>
  <si>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</si>
  <si>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</si>
  <si>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</si>
  <si>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</si>
  <si>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</si>
  <si>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</si>
  <si>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</si>
  <si>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</si>
  <si>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</si>
  <si>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</si>
  <si>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</si>
  <si>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</si>
  <si>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</si>
  <si>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</si>
  <si>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</si>
  <si>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</si>
  <si>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</si>
  <si>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</si>
  <si>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</si>
  <si>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</si>
  <si>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</si>
  <si>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</si>
  <si>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</si>
  <si>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</si>
  <si>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</si>
  <si>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</si>
  <si>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</si>
  <si>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</si>
  <si>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</si>
  <si>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</si>
  <si>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</si>
  <si>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</si>
  <si>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</si>
  <si>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</si>
  <si>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</si>
  <si>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</si>
  <si>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</si>
  <si>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</si>
  <si>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</si>
  <si>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</si>
  <si>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</si>
  <si>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</si>
  <si>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</si>
  <si>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</si>
  <si>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</si>
  <si>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</si>
  <si>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</si>
  <si>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</si>
  <si>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</si>
  <si>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</si>
  <si>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</si>
  <si>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</si>
  <si>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</si>
  <si>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</si>
  <si>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</si>
  <si>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</si>
  <si>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</si>
  <si>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</si>
  <si>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</si>
  <si>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</si>
  <si>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</si>
  <si>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</si>
  <si>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</si>
  <si>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</si>
  <si>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</si>
  <si>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</si>
  <si>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</si>
  <si>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</si>
  <si>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</si>
  <si>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</si>
  <si>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</si>
  <si>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</si>
  <si>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</si>
  <si>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</si>
  <si>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</si>
  <si>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</si>
  <si>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</si>
  <si>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</si>
  <si>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</si>
  <si>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</si>
  <si>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</si>
  <si>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</si>
  <si>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</si>
  <si>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</si>
  <si>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</si>
  <si>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</si>
  <si>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</si>
  <si>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</si>
  <si>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</si>
  <si>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</si>
  <si>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</si>
  <si>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</si>
  <si>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</si>
  <si>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</si>
  <si>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</si>
  <si>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</si>
  <si>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</si>
  <si>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</si>
  <si>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</si>
  <si>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</si>
  <si>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</si>
  <si>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</si>
  <si>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</si>
  <si>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</si>
  <si>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</si>
  <si>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</si>
  <si>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</si>
  <si>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</si>
  <si>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</si>
  <si>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</si>
  <si>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</si>
  <si>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</si>
  <si>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</si>
  <si>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</si>
  <si>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</si>
  <si>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</si>
  <si>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</si>
  <si>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</si>
  <si>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</si>
  <si>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</si>
  <si>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</si>
  <si>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</si>
  <si>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</si>
  <si>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</si>
  <si>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</si>
  <si>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</si>
  <si>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</si>
  <si>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</si>
  <si>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</si>
  <si>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</si>
  <si>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</si>
  <si>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</si>
  <si>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</si>
  <si>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</si>
  <si>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</si>
  <si>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</si>
  <si>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</si>
  <si>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</si>
  <si>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</si>
  <si>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</si>
  <si>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</si>
  <si>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</si>
  <si>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</si>
  <si>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</si>
  <si>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</si>
  <si>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</si>
  <si>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</si>
  <si>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</si>
  <si>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</si>
  <si>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</si>
  <si>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</si>
  <si>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</si>
  <si>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</si>
  <si>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</si>
  <si>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</si>
  <si>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</si>
  <si>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</si>
  <si>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</si>
  <si>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</si>
  <si>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</si>
  <si>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</si>
  <si>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</si>
  <si>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</si>
  <si>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</si>
  <si>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</si>
  <si>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</si>
  <si>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</si>
  <si>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</si>
  <si>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</si>
  <si>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</si>
  <si>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</si>
  <si>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</si>
  <si>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</si>
  <si>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</si>
  <si>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</si>
  <si>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</si>
  <si>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</si>
  <si>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</si>
  <si>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</si>
  <si>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</si>
  <si>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</si>
  <si>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</si>
  <si>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</si>
  <si>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</si>
  <si>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</si>
  <si>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</si>
  <si>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</si>
  <si>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</si>
  <si>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</si>
  <si>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</si>
  <si>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</si>
  <si>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</si>
  <si>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</si>
  <si>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</si>
  <si>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</si>
  <si>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</si>
  <si>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</si>
  <si>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</si>
  <si>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</si>
  <si>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</si>
  <si>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</si>
  <si>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</si>
  <si>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</si>
  <si>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</si>
  <si>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</si>
  <si>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</si>
  <si>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</si>
  <si>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</si>
  <si>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</si>
  <si>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</si>
  <si>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</si>
  <si>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</si>
  <si>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</si>
  <si>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</si>
  <si>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</si>
  <si>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</si>
  <si>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</si>
  <si>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</si>
  <si>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</si>
  <si>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</si>
  <si>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</si>
  <si>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</si>
  <si>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</si>
  <si>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</si>
  <si>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</si>
  <si>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</si>
  <si>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</si>
  <si>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</si>
  <si>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</si>
  <si>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</si>
  <si>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</si>
  <si>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</si>
  <si>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</si>
  <si>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</si>
  <si>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</si>
  <si>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</si>
  <si>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</si>
  <si>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</si>
  <si>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</si>
  <si>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</si>
  <si>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</si>
  <si>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</si>
  <si>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</si>
  <si>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</si>
  <si>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</si>
  <si>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</si>
  <si>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</si>
  <si>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</si>
  <si>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</si>
  <si>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</si>
  <si>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</si>
  <si>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</si>
  <si>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</si>
  <si>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</si>
  <si>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</si>
  <si>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</si>
  <si>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</si>
  <si>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</si>
  <si>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</si>
  <si>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</si>
  <si>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</si>
  <si>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</si>
  <si>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</si>
  <si>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</si>
  <si>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</si>
  <si>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</si>
  <si>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</si>
  <si>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</si>
  <si>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</si>
  <si>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</si>
  <si>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</si>
  <si>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</si>
  <si>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</si>
  <si>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</si>
  <si>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</si>
  <si>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</si>
  <si>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</si>
  <si>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</si>
  <si>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</si>
  <si>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</si>
  <si>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</si>
  <si>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</si>
  <si>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</si>
  <si>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</si>
  <si>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</si>
  <si>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</si>
  <si>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</si>
  <si>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</si>
  <si>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</si>
  <si>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</si>
  <si>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</si>
  <si>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</si>
  <si>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</si>
  <si>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</si>
  <si>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</si>
  <si>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</si>
  <si>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</si>
  <si>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</si>
  <si>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</si>
  <si>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</si>
  <si>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</si>
  <si>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</si>
  <si>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</si>
  <si>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</si>
  <si>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</si>
  <si>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</si>
  <si>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</si>
  <si>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</si>
  <si>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</si>
  <si>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</si>
  <si>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</si>
  <si>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</si>
  <si>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</si>
  <si>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</si>
  <si>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</si>
  <si>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</si>
  <si>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</si>
  <si>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</si>
  <si>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</si>
  <si>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</si>
  <si>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</si>
  <si>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</si>
  <si>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</si>
  <si>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</si>
  <si>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</si>
  <si>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</si>
  <si>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</si>
  <si>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</si>
  <si>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</si>
  <si>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</si>
  <si>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</si>
  <si>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</si>
  <si>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</si>
  <si>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</si>
  <si>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</si>
  <si>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</si>
  <si>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</si>
  <si>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</si>
  <si>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</si>
  <si>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</si>
  <si>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</si>
  <si>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</si>
  <si>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</si>
  <si>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</si>
  <si>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</si>
  <si>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</si>
  <si>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</si>
  <si>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</si>
  <si>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</si>
  <si>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</si>
  <si>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</si>
  <si>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</si>
  <si>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</si>
  <si>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</si>
  <si>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</si>
  <si>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</si>
  <si>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</si>
  <si>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</si>
  <si>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</si>
  <si>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</si>
  <si>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</si>
  <si>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</si>
  <si>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</si>
  <si>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</si>
  <si>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</si>
  <si>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</si>
  <si>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</si>
  <si>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</si>
  <si>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</si>
  <si>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</si>
  <si>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</si>
  <si>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</si>
  <si>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</si>
  <si>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</si>
  <si>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</si>
  <si>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</si>
  <si>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</si>
  <si>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</si>
  <si>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</si>
  <si>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</si>
  <si>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</si>
  <si>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</si>
  <si>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</si>
  <si>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</si>
  <si>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</si>
  <si>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</si>
  <si>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</si>
  <si>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</si>
  <si>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</si>
  <si>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</si>
  <si>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</si>
  <si>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</si>
  <si>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</si>
  <si>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</si>
  <si>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</si>
  <si>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</si>
  <si>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</si>
  <si>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</si>
  <si>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</si>
  <si>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</si>
  <si>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</si>
  <si>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</si>
  <si>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</si>
  <si>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</si>
  <si>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</si>
  <si>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</si>
  <si>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</si>
  <si>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</si>
  <si>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</si>
  <si>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</si>
  <si>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</si>
  <si>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</si>
  <si>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</si>
  <si>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</si>
  <si>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</si>
  <si>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</si>
  <si>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</si>
  <si>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</si>
  <si>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</si>
  <si>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</si>
  <si>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</si>
  <si>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</si>
  <si>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</si>
  <si>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</si>
  <si>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</si>
  <si>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</si>
  <si>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</si>
  <si>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</si>
  <si>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</si>
  <si>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</si>
  <si>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</si>
  <si>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</si>
  <si>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</si>
  <si>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</si>
  <si>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</si>
  <si>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</si>
  <si>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</si>
  <si>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</si>
  <si>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</si>
  <si>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</si>
  <si>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</si>
  <si>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</si>
  <si>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</si>
  <si>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</si>
  <si>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</si>
  <si>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</si>
  <si>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</si>
  <si>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</si>
  <si>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</si>
  <si>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</si>
  <si>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</si>
  <si>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</si>
  <si>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</si>
  <si>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</si>
  <si>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</si>
  <si>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</si>
  <si>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</si>
  <si>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</si>
  <si>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</si>
  <si>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</si>
  <si>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</si>
  <si>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</si>
  <si>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</si>
  <si>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</si>
  <si>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</si>
  <si>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</si>
  <si>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</si>
  <si>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</si>
  <si>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</si>
  <si>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</si>
  <si>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</si>
  <si>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</si>
  <si>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</si>
  <si>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</si>
  <si>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</si>
  <si>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</si>
  <si>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</si>
  <si>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</si>
  <si>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</si>
  <si>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</si>
  <si>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</si>
  <si>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</si>
  <si>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</si>
  <si>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</si>
  <si>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</si>
  <si>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</si>
  <si>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</si>
  <si>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</si>
  <si>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</si>
  <si>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</si>
  <si>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</si>
  <si>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</si>
  <si>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</si>
  <si>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</si>
  <si>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</si>
  <si>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</si>
  <si>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</si>
  <si>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</si>
  <si>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</si>
  <si>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</si>
  <si>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</si>
  <si>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</si>
  <si>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</si>
  <si>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</si>
  <si>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</si>
  <si>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</si>
  <si>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</si>
  <si>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</si>
  <si>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</si>
  <si>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</si>
  <si>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</si>
  <si>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</si>
  <si>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</si>
  <si>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</si>
  <si>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</si>
  <si>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</si>
  <si>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</si>
  <si>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</si>
  <si>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</si>
  <si>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</si>
  <si>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</si>
  <si>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</si>
  <si>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</si>
  <si>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</si>
  <si>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</si>
  <si>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</si>
  <si>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</si>
  <si>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</si>
  <si>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</si>
  <si>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</si>
  <si>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</si>
  <si>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</si>
  <si>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</si>
  <si>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</si>
  <si>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</si>
  <si>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</si>
  <si>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</si>
  <si>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</si>
  <si>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</si>
  <si>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</si>
  <si>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</si>
  <si>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</si>
  <si>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</si>
  <si>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</si>
  <si>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</si>
  <si>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</si>
  <si>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</si>
  <si>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</si>
  <si>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</si>
  <si>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</si>
  <si>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</si>
  <si>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</si>
  <si>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</si>
  <si>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</si>
  <si>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</si>
  <si>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</si>
  <si>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</si>
  <si>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</si>
  <si>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</si>
  <si>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</si>
  <si>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</si>
  <si>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</si>
  <si>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</si>
  <si>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</si>
  <si>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</si>
  <si>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</si>
  <si>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</si>
  <si>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</si>
  <si>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</si>
  <si>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</si>
  <si>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</si>
  <si>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</si>
  <si>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</si>
  <si>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</si>
  <si>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</si>
  <si>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</si>
  <si>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</si>
  <si>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</si>
  <si>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</si>
  <si>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</si>
  <si>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</si>
  <si>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</si>
  <si>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</si>
  <si>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</si>
  <si>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</si>
  <si>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</si>
  <si>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</si>
  <si>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</si>
  <si>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</si>
  <si>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</si>
  <si>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</si>
  <si>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</si>
  <si>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</si>
  <si>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</si>
  <si>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</si>
  <si>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</si>
  <si>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</si>
  <si>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</si>
  <si>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</si>
  <si>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</si>
  <si>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</si>
  <si>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</si>
  <si>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</si>
  <si>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</si>
  <si>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</si>
  <si>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</si>
  <si>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</si>
  <si>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</si>
  <si>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</si>
  <si>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</si>
  <si>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</si>
  <si>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</si>
  <si>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</si>
  <si>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</si>
  <si>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</si>
  <si>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</si>
  <si>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</si>
  <si>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</si>
  <si>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</si>
  <si>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</si>
  <si>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</si>
  <si>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</si>
  <si>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</si>
  <si>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</si>
  <si>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</si>
  <si>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</si>
  <si>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</si>
  <si>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</si>
  <si>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</si>
  <si>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</si>
  <si>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</si>
  <si>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</si>
  <si>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</si>
  <si>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</si>
  <si>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</si>
  <si>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</si>
  <si>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</si>
  <si>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</si>
  <si>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</si>
  <si>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</si>
  <si>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</si>
  <si>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</si>
  <si>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</si>
  <si>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</si>
  <si>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</si>
  <si>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</si>
  <si>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</si>
  <si>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</si>
  <si>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</si>
  <si>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</si>
  <si>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</si>
  <si>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</si>
  <si>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</si>
  <si>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</si>
  <si>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</si>
  <si>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</si>
  <si>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</si>
  <si>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</si>
  <si>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</si>
  <si>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</si>
  <si>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</si>
  <si>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</si>
  <si>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</si>
  <si>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</si>
  <si>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</si>
  <si>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</si>
  <si>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</si>
  <si>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</si>
  <si>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</si>
  <si>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</si>
  <si>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</si>
  <si>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</si>
  <si>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</si>
  <si>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</si>
  <si>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</si>
  <si>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</si>
  <si>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</si>
  <si>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</si>
  <si>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</si>
  <si>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</si>
  <si>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</si>
  <si>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</si>
  <si>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</si>
  <si>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</si>
  <si>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</si>
  <si>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</si>
  <si>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</si>
  <si>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</si>
  <si>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</si>
  <si>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</si>
  <si>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</si>
  <si>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</si>
  <si>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</si>
  <si>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</si>
  <si>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</si>
  <si>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</si>
  <si>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</si>
  <si>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</si>
  <si>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</si>
  <si>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</si>
  <si>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</si>
  <si>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</si>
  <si>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</si>
  <si>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</si>
  <si>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</si>
  <si>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</si>
  <si>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</si>
  <si>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</si>
  <si>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</si>
  <si>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</si>
  <si>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</si>
  <si>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</si>
  <si>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</si>
  <si>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</si>
  <si>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</si>
  <si>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</si>
  <si>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</si>
  <si>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</si>
  <si>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</si>
  <si>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</si>
  <si>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</si>
  <si>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</si>
  <si>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</si>
  <si>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</si>
  <si>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</si>
  <si>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</si>
  <si>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</si>
  <si>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</si>
  <si>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</si>
  <si>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</si>
  <si>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</si>
  <si>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</si>
  <si>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</si>
  <si>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</si>
  <si>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</si>
  <si>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</si>
  <si>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</si>
  <si>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</si>
  <si>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</si>
  <si>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</si>
  <si>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</si>
  <si>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</si>
  <si>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</si>
  <si>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</si>
  <si>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</si>
  <si>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</si>
  <si>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</si>
  <si>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</si>
  <si>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</si>
  <si>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</si>
  <si>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</si>
  <si>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</si>
  <si>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</si>
  <si>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</si>
  <si>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</si>
  <si>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</si>
  <si>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</si>
  <si>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</si>
  <si>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</si>
  <si>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</si>
  <si>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</si>
  <si>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</si>
  <si>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</si>
  <si>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</si>
  <si>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</si>
  <si>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</si>
  <si>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</si>
  <si>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</si>
  <si>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</si>
  <si>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</si>
  <si>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</si>
  <si>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</si>
  <si>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</si>
  <si>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</si>
  <si>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</si>
  <si>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</si>
  <si>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</si>
  <si>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</si>
  <si>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</si>
  <si>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</si>
  <si>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</si>
  <si>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</si>
  <si>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</si>
  <si>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</si>
  <si>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</si>
  <si>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</si>
  <si>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</si>
  <si>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</si>
  <si>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</si>
  <si>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</si>
  <si>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</si>
  <si>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</si>
  <si>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</si>
  <si>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</si>
  <si>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</si>
  <si>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</si>
  <si>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</si>
  <si>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</si>
  <si>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</si>
  <si>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</si>
  <si>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</si>
  <si>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</si>
  <si>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</si>
  <si>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</si>
  <si>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</si>
  <si>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</si>
  <si>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</si>
  <si>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</si>
  <si>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</si>
  <si>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</si>
  <si>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</si>
  <si>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</si>
  <si>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</si>
  <si>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</si>
  <si>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</si>
  <si>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</si>
  <si>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</si>
  <si>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</si>
  <si>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</si>
  <si>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</si>
  <si>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</si>
  <si>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</si>
  <si>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</si>
  <si>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</si>
  <si>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</si>
  <si>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</si>
  <si>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</si>
  <si>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</si>
  <si>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</si>
  <si>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</si>
  <si>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</si>
  <si>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</si>
  <si>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</si>
  <si>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</si>
  <si>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</si>
  <si>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</si>
  <si>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</si>
  <si>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</si>
  <si>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</si>
  <si>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</si>
  <si>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</si>
  <si>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</si>
  <si>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</si>
  <si>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</si>
  <si>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</si>
  <si>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</si>
  <si>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</si>
  <si>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</si>
  <si>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</si>
  <si>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</si>
  <si>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</si>
  <si>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</si>
  <si>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</si>
  <si>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</si>
  <si>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</si>
  <si>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</si>
  <si>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</si>
  <si>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</si>
  <si>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</si>
  <si>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</si>
  <si>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</si>
  <si>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</si>
  <si>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</si>
  <si>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</si>
  <si>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</si>
  <si>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</si>
  <si>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</si>
  <si>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</si>
  <si>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</si>
  <si>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</si>
  <si>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</si>
  <si>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</si>
  <si>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</si>
  <si>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</si>
  <si>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</si>
  <si>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</si>
  <si>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</si>
  <si>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</si>
  <si>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</si>
  <si>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</si>
  <si>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</si>
  <si>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</si>
  <si>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</si>
  <si>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</si>
  <si>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</si>
  <si>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</si>
  <si>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</si>
  <si>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</si>
  <si>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</si>
  <si>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</si>
  <si>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</si>
  <si>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</si>
  <si>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</si>
  <si>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</si>
  <si>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</si>
  <si>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</si>
  <si>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</si>
  <si>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</si>
  <si>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</si>
  <si>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</si>
  <si>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</si>
  <si>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</si>
  <si>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</si>
  <si>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</si>
  <si>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</si>
  <si>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</si>
  <si>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</si>
  <si>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</si>
  <si>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</si>
  <si>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</si>
  <si>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</si>
  <si>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</si>
  <si>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</si>
  <si>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</si>
  <si>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</si>
  <si>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</si>
  <si>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</si>
  <si>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</si>
  <si>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</si>
  <si>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</si>
  <si>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</si>
  <si>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</si>
  <si>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</si>
  <si>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</si>
  <si>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</si>
  <si>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</si>
  <si>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</si>
  <si>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</si>
  <si>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</si>
  <si>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</si>
  <si>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</si>
  <si>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</si>
  <si>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</si>
  <si>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</si>
  <si>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</si>
  <si>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</si>
  <si>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</si>
  <si>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</si>
  <si>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</si>
  <si>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</si>
  <si>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</si>
  <si>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</si>
  <si>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</si>
  <si>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</si>
  <si>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</si>
  <si>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</si>
  <si>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</si>
  <si>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</si>
  <si>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</si>
  <si>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</si>
  <si>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</si>
  <si>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</si>
  <si>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</si>
  <si>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</si>
  <si>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</si>
  <si>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</si>
  <si>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</si>
  <si>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</si>
  <si>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</si>
  <si>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</si>
  <si>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</si>
  <si>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</si>
  <si>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</si>
  <si>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</si>
  <si>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</si>
  <si>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</si>
  <si>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</si>
  <si>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</si>
  <si>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</si>
  <si>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</si>
  <si>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</si>
  <si>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</si>
  <si>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</si>
  <si>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</si>
  <si>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</si>
  <si>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</si>
  <si>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</si>
  <si>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</si>
  <si>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</si>
  <si>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</si>
  <si>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</si>
  <si>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</si>
  <si>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</si>
  <si>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</si>
  <si>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</si>
  <si>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</si>
  <si>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</si>
  <si>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</si>
  <si>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</si>
  <si>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</si>
  <si>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</si>
  <si>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</si>
  <si>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</si>
  <si>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</si>
  <si>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</si>
  <si>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</si>
  <si>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</si>
  <si>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</si>
  <si>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</si>
  <si>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</si>
  <si>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</si>
  <si>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</si>
  <si>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</si>
  <si>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</si>
  <si>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</si>
  <si>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</si>
  <si>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</si>
  <si>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</si>
  <si>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</si>
  <si>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</si>
  <si>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</si>
  <si>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</si>
  <si>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</si>
  <si>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</si>
  <si>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</si>
  <si>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</si>
  <si>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</si>
  <si>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</si>
  <si>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</si>
  <si>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</si>
  <si>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</si>
  <si>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</si>
  <si>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</si>
  <si>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</si>
  <si>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</si>
  <si>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</si>
  <si>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</si>
  <si>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</si>
  <si>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</si>
  <si>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</si>
  <si>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</si>
  <si>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</si>
  <si>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</si>
  <si>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</si>
  <si>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</si>
  <si>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</si>
  <si>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</si>
  <si>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</si>
  <si>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</si>
  <si>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</si>
  <si>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</si>
  <si>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</si>
  <si>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</si>
  <si>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</si>
  <si>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</si>
  <si>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</si>
  <si>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</si>
  <si>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</si>
  <si>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</si>
  <si>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</si>
  <si>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</si>
  <si>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</si>
  <si>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</si>
  <si>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</si>
  <si>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</si>
  <si>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</si>
  <si>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</si>
  <si>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</si>
  <si>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</si>
  <si>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</si>
  <si>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</si>
  <si>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</si>
  <si>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</si>
  <si>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</si>
  <si>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</si>
  <si>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</si>
  <si>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</si>
  <si>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</si>
  <si>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</si>
  <si>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</si>
  <si>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</si>
  <si>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</si>
  <si>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</si>
  <si>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</si>
  <si>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</si>
  <si>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</si>
  <si>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</si>
  <si>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</si>
  <si>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</si>
  <si>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</si>
  <si>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</si>
  <si>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</si>
  <si>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</si>
  <si>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</si>
  <si>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</si>
  <si>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</si>
  <si>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</si>
  <si>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</si>
  <si>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</si>
  <si>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</si>
  <si>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</si>
  <si>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</si>
  <si>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</si>
  <si>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</si>
  <si>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</si>
  <si>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</si>
  <si>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</si>
  <si>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</si>
  <si>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</si>
  <si>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</si>
  <si>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</si>
  <si>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</si>
  <si>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</si>
  <si>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</si>
  <si>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</si>
  <si>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</si>
  <si>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</si>
  <si>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</si>
  <si>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</si>
  <si>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</si>
  <si>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</si>
  <si>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</si>
  <si>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</si>
  <si>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</si>
  <si>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</si>
  <si>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</si>
  <si>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</si>
  <si>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</si>
  <si>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</si>
  <si>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</si>
  <si>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</si>
  <si>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</si>
  <si>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</si>
  <si>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</si>
  <si>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</si>
  <si>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</si>
  <si>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</si>
  <si>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</si>
  <si>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</si>
  <si>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</si>
  <si>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</si>
  <si>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</si>
  <si>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</si>
  <si>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</si>
  <si>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</si>
  <si>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</si>
  <si>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</si>
  <si>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</si>
  <si>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</si>
  <si>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</si>
  <si>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</si>
  <si>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</si>
  <si>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</si>
  <si>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</si>
  <si>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</si>
  <si>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</si>
  <si>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</si>
  <si>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</si>
  <si>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</si>
  <si>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</si>
  <si>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</si>
  <si>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</si>
  <si>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</si>
  <si>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</si>
  <si>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</si>
  <si>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</si>
  <si>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</si>
  <si>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</si>
  <si>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</si>
  <si>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</si>
  <si>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</si>
  <si>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</si>
  <si>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</si>
  <si>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</si>
  <si>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</si>
  <si>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</si>
  <si>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</si>
  <si>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</si>
  <si>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</si>
  <si>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</si>
  <si>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</si>
  <si>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</si>
  <si>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</si>
  <si>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</si>
  <si>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</si>
  <si>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</si>
  <si>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</si>
  <si>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</si>
  <si>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</si>
  <si>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</si>
  <si>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</si>
  <si>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</si>
  <si>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</si>
  <si>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</si>
  <si>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</si>
  <si>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</si>
  <si>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</si>
  <si>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</si>
  <si>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</si>
  <si>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</si>
  <si>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</si>
  <si>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</si>
  <si>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</si>
  <si>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</si>
  <si>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</si>
  <si>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</si>
  <si>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</si>
  <si>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</si>
  <si>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</si>
  <si>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</si>
  <si>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</si>
  <si>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</si>
  <si>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</si>
  <si>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</si>
  <si>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</si>
  <si>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</si>
  <si>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</si>
  <si>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</si>
  <si>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</si>
  <si>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</si>
  <si>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</si>
  <si>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</si>
  <si>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</si>
  <si>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</si>
  <si>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</si>
  <si>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</si>
  <si>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</si>
  <si>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</si>
  <si>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</si>
  <si>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</si>
  <si>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</si>
  <si>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</si>
  <si>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</si>
  <si>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</si>
  <si>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</si>
  <si>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</si>
  <si>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</si>
  <si>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</si>
  <si>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</si>
  <si>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</si>
  <si>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</si>
  <si>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</si>
  <si>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</si>
  <si>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</si>
  <si>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</si>
  <si>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</si>
  <si>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</si>
  <si>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</si>
  <si>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</si>
  <si>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</si>
  <si>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</si>
  <si>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</si>
  <si>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</si>
  <si>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</si>
  <si>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</si>
  <si>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</si>
  <si>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</si>
  <si>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</si>
  <si>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</si>
  <si>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</si>
  <si>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</si>
  <si>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</si>
  <si>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</si>
  <si>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</si>
  <si>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</si>
  <si>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</si>
  <si>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</si>
  <si>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</si>
  <si>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</si>
  <si>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</si>
  <si>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</si>
  <si>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</si>
  <si>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</si>
  <si>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</si>
  <si>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</si>
  <si>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</si>
  <si>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</si>
  <si>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</si>
  <si>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</si>
  <si>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</si>
  <si>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</si>
  <si>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</si>
  <si>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</si>
  <si>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</si>
  <si>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</si>
  <si>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</si>
  <si>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</si>
  <si>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</si>
  <si>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</si>
  <si>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</si>
  <si>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</si>
  <si>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</si>
  <si>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</si>
  <si>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</si>
  <si>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</si>
  <si>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</si>
  <si>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</si>
  <si>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</si>
  <si>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</si>
  <si>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</si>
  <si>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</si>
  <si>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</si>
  <si>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</si>
  <si>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</si>
  <si>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</si>
  <si>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</si>
  <si>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</si>
  <si>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</si>
  <si>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</si>
  <si>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</si>
  <si>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</si>
  <si>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</si>
  <si>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</si>
  <si>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</si>
  <si>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</si>
  <si>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</si>
  <si>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</si>
  <si>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</si>
  <si>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</si>
  <si>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</si>
  <si>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</si>
  <si>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</si>
  <si>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</si>
  <si>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</si>
  <si>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</si>
  <si>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</si>
  <si>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</si>
  <si>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</si>
  <si>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</si>
  <si>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</si>
  <si>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</si>
  <si>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</si>
  <si>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</si>
  <si>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</si>
  <si>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</si>
  <si>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</si>
  <si>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</si>
  <si>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</si>
  <si>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</si>
  <si>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</si>
  <si>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</si>
  <si>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</si>
  <si>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</si>
  <si>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</si>
  <si>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</si>
  <si>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</si>
  <si>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</si>
  <si>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</si>
  <si>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</si>
  <si>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</si>
  <si>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</si>
  <si>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</si>
  <si>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</si>
  <si>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</si>
  <si>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</si>
  <si>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</si>
  <si>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</si>
  <si>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</si>
  <si>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</si>
  <si>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</si>
  <si>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</si>
  <si>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</si>
  <si>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</si>
  <si>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</si>
  <si>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</si>
  <si>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</si>
  <si>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</si>
  <si>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</si>
  <si>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</si>
  <si>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</si>
  <si>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</si>
  <si>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</si>
  <si>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</si>
  <si>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</si>
  <si>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</si>
  <si>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</si>
  <si>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</si>
  <si>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</si>
  <si>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</si>
  <si>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</si>
  <si>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</si>
  <si>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</si>
  <si>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</si>
  <si>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</si>
  <si>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</si>
  <si>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</si>
  <si>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</si>
  <si>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</si>
  <si>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</si>
  <si>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</si>
  <si>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</si>
  <si>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</si>
  <si>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</si>
  <si>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</si>
  <si>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</si>
  <si>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</si>
  <si>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</si>
  <si>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</si>
  <si>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</si>
  <si>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</si>
  <si>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</si>
  <si>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</si>
  <si>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</si>
  <si>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</si>
  <si>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</si>
  <si>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</si>
  <si>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</si>
  <si>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</si>
  <si>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</si>
  <si>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</si>
  <si>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</si>
  <si>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</si>
  <si>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</si>
  <si>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</si>
  <si>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</si>
  <si>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</si>
  <si>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</si>
  <si>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</si>
  <si>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</si>
  <si>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</si>
  <si>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</si>
  <si>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</si>
  <si>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</si>
  <si>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</si>
  <si>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</si>
  <si>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</si>
  <si>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</si>
  <si>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</si>
  <si>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</si>
  <si>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</si>
  <si>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</si>
  <si>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</si>
  <si>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</si>
  <si>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</si>
  <si>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</si>
  <si>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</si>
  <si>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</si>
  <si>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</si>
  <si>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</si>
  <si>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</si>
  <si>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</si>
  <si>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</si>
  <si>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</si>
  <si>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</si>
  <si>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</si>
  <si>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</si>
  <si>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</si>
  <si>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</si>
  <si>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</si>
  <si>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</si>
  <si>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</si>
  <si>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</si>
  <si>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</si>
  <si>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</si>
  <si>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</si>
  <si>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</si>
  <si>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</si>
  <si>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</si>
  <si>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</si>
  <si>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</si>
  <si>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</si>
  <si>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</si>
  <si>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</si>
  <si>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</si>
  <si>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</si>
  <si>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</si>
  <si>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</si>
  <si>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</si>
  <si>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</si>
  <si>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</si>
  <si>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</si>
  <si>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</si>
  <si>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</si>
  <si>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</si>
  <si>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</si>
  <si>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</si>
  <si>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</si>
  <si>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</si>
  <si>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</si>
  <si>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</si>
  <si>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</si>
  <si>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</si>
  <si>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</si>
  <si>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</si>
  <si>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</si>
  <si>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</si>
  <si>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</si>
  <si>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</si>
  <si>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</si>
  <si>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</si>
  <si>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</si>
  <si>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</si>
  <si>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</si>
  <si>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</si>
  <si>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</si>
  <si>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</si>
  <si>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</si>
  <si>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</si>
  <si>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</si>
  <si>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</si>
  <si>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</si>
  <si>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</si>
  <si>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</si>
  <si>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</si>
  <si>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</si>
  <si>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</si>
  <si>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</si>
  <si>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</si>
  <si>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</si>
  <si>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</si>
  <si>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</si>
  <si>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</si>
  <si>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</si>
  <si>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</si>
  <si>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</si>
  <si>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</si>
  <si>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</si>
  <si>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</si>
  <si>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</si>
  <si>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</si>
  <si>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</si>
  <si>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</si>
  <si>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</si>
  <si>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</si>
  <si>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</si>
  <si>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</si>
  <si>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</si>
  <si>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</si>
  <si>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</si>
  <si>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</si>
  <si>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</si>
  <si>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</si>
  <si>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</si>
  <si>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</si>
  <si>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</si>
  <si>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</si>
  <si>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</si>
  <si>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</si>
  <si>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</si>
  <si>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</si>
  <si>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</si>
  <si>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</si>
  <si>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</si>
  <si>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</si>
  <si>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</si>
  <si>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</si>
  <si>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</si>
  <si>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</si>
  <si>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</si>
  <si>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</si>
  <si>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</si>
  <si>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</si>
  <si>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</si>
  <si>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</si>
  <si>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</si>
  <si>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</si>
  <si>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</si>
  <si>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</si>
  <si>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</si>
  <si>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</si>
  <si>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</si>
  <si>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</si>
  <si>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</si>
  <si>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</si>
  <si>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</si>
  <si>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</si>
  <si>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</si>
  <si>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</si>
  <si>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</si>
  <si>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</si>
  <si>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</si>
  <si>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</si>
  <si>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</si>
  <si>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</si>
  <si>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</si>
  <si>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</si>
  <si>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</si>
  <si>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</si>
  <si>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</si>
  <si>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</si>
  <si>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</si>
  <si>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</si>
  <si>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</si>
  <si>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</si>
  <si>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</si>
  <si>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</si>
  <si>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</si>
  <si>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</si>
  <si>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</si>
  <si>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</si>
  <si>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</si>
  <si>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</si>
  <si>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</si>
  <si>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</si>
  <si>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</si>
  <si>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</si>
  <si>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</si>
  <si>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</si>
  <si>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</si>
  <si>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</si>
  <si>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</si>
  <si>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</si>
  <si>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</si>
  <si>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</si>
  <si>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</si>
  <si>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</si>
  <si>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</si>
  <si>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</si>
  <si>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</si>
  <si>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</si>
  <si>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</si>
  <si>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</si>
  <si>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</si>
  <si>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</si>
  <si>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</si>
  <si>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</si>
  <si>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</si>
  <si>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</si>
  <si>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</si>
  <si>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</si>
  <si>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</si>
  <si>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</si>
  <si>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</si>
  <si>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</si>
  <si>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</si>
  <si>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</si>
  <si>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</si>
  <si>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</si>
  <si>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</si>
  <si>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</si>
  <si>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</si>
  <si>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</si>
  <si>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</si>
  <si>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</si>
  <si>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</si>
  <si>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</si>
  <si>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</si>
  <si>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</si>
  <si>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</si>
  <si>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</si>
  <si>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</si>
  <si>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</si>
  <si>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</si>
  <si>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</si>
  <si>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</si>
  <si>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</si>
  <si>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</si>
  <si>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</si>
  <si>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</si>
  <si>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</si>
  <si>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</si>
  <si>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</si>
  <si>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</si>
  <si>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</si>
  <si>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</si>
  <si>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</si>
  <si>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</si>
  <si>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</si>
  <si>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</si>
  <si>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</si>
  <si>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</si>
  <si>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</si>
  <si>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</si>
  <si>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</si>
  <si>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</si>
  <si>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</si>
  <si>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</si>
  <si>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</si>
  <si>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</si>
  <si>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</si>
  <si>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</si>
  <si>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</si>
  <si>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</si>
  <si>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</si>
  <si>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</si>
  <si>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</si>
  <si>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</si>
  <si>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</si>
  <si>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</si>
  <si>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</si>
  <si>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</si>
  <si>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</si>
  <si>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</si>
  <si>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</si>
  <si>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</si>
  <si>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</si>
  <si>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</si>
  <si>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</si>
  <si>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</si>
  <si>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</si>
  <si>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</si>
  <si>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</si>
  <si>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</si>
  <si>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</si>
  <si>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</si>
  <si>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</si>
  <si>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</si>
  <si>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</si>
  <si>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</si>
  <si>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</si>
  <si>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</si>
  <si>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</si>
  <si>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</si>
  <si>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</si>
  <si>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</si>
  <si>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</si>
  <si>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</si>
  <si>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</si>
  <si>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</si>
  <si>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</si>
  <si>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</si>
  <si>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</si>
  <si>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</si>
  <si>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</si>
  <si>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</si>
  <si>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</si>
  <si>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</si>
  <si>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</si>
  <si>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</si>
  <si>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</si>
  <si>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</si>
  <si>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</si>
  <si>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</si>
  <si>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</si>
  <si>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</si>
  <si>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</si>
  <si>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</si>
  <si>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</si>
  <si>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</si>
  <si>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</si>
  <si>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</si>
  <si>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</si>
  <si>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</si>
  <si>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</si>
  <si>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</si>
  <si>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</si>
  <si>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</si>
  <si>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</si>
  <si>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</si>
  <si>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</si>
  <si>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</si>
  <si>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</si>
  <si>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</si>
  <si>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</si>
  <si>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</si>
  <si>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</si>
  <si>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</si>
  <si>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</si>
  <si>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</si>
  <si>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</si>
  <si>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</si>
  <si>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</si>
  <si>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</si>
  <si>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</si>
  <si>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</si>
  <si>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</si>
  <si>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</si>
  <si>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</si>
  <si>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</si>
  <si>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</si>
  <si>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</si>
  <si>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</si>
  <si>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</si>
  <si>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</si>
  <si>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</si>
  <si>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</si>
  <si>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</si>
  <si>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</si>
  <si>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</si>
  <si>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</si>
  <si>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</si>
  <si>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</si>
  <si>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</si>
  <si>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</si>
  <si>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</si>
  <si>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</si>
  <si>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</si>
  <si>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</si>
  <si>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</si>
  <si>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</si>
  <si>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</si>
  <si>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</si>
  <si>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</si>
  <si>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</si>
  <si>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</si>
  <si>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</si>
  <si>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</si>
  <si>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</si>
  <si>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</si>
  <si>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</si>
  <si>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</si>
  <si>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</si>
  <si>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</si>
  <si>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</si>
  <si>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</si>
  <si>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</si>
  <si>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</si>
  <si>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</si>
  <si>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</si>
  <si>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</si>
  <si>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</si>
  <si>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</si>
  <si>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</si>
  <si>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</si>
  <si>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</si>
  <si>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</si>
  <si>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</si>
  <si>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</si>
  <si>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</si>
  <si>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</si>
  <si>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</si>
  <si>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</si>
  <si>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</si>
  <si>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</si>
  <si>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</si>
  <si>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</si>
  <si>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</si>
  <si>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</si>
  <si>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</si>
  <si>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</si>
  <si>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</si>
  <si>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</si>
  <si>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</si>
  <si>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</si>
  <si>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</si>
  <si>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</si>
  <si>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</si>
  <si>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</si>
  <si>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</si>
  <si>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</si>
  <si>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</si>
  <si>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</si>
  <si>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</si>
  <si>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</si>
  <si>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</si>
  <si>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</si>
  <si>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</si>
  <si>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</si>
  <si>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</si>
  <si>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</si>
  <si>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</si>
  <si>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</si>
  <si>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</si>
  <si>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</si>
  <si>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</si>
  <si>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</si>
  <si>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</si>
  <si>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</si>
  <si>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</si>
  <si>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</si>
  <si>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</si>
  <si>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</si>
  <si>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</si>
  <si>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</si>
  <si>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</si>
  <si>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</si>
  <si>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</si>
  <si>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</si>
  <si>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</si>
  <si>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</si>
  <si>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</si>
  <si>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</si>
  <si>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</si>
  <si>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</si>
  <si>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</si>
  <si>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</si>
  <si>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</si>
  <si>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</si>
  <si>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</si>
  <si>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</si>
  <si>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</si>
  <si>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</si>
  <si>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</si>
  <si>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</si>
  <si>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</si>
  <si>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</si>
  <si>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</si>
  <si>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</si>
  <si>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</si>
  <si>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</si>
  <si>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</si>
  <si>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</si>
  <si>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</si>
  <si>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</si>
  <si>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</si>
  <si>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</si>
  <si>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</si>
  <si>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</si>
  <si>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</si>
  <si>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</si>
  <si>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</si>
  <si>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</si>
  <si>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</si>
  <si>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</si>
  <si>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</si>
  <si>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</si>
  <si>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</si>
  <si>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</si>
  <si>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</si>
  <si>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</si>
  <si>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</si>
  <si>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</si>
  <si>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</si>
  <si>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</si>
  <si>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</si>
  <si>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</si>
  <si>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</si>
  <si>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</si>
  <si>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</si>
  <si>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</si>
  <si>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</si>
  <si>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</si>
  <si>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</si>
  <si>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</si>
  <si>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</si>
  <si>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</si>
  <si>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</si>
  <si>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</si>
  <si>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</si>
  <si>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</si>
  <si>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</si>
  <si>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</si>
  <si>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</si>
  <si>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</si>
  <si>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</si>
  <si>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</si>
  <si>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</si>
  <si>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</si>
  <si>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</si>
  <si>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</si>
  <si>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</si>
  <si>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</si>
  <si>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</si>
  <si>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</si>
  <si>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</si>
  <si>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</si>
  <si>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</si>
  <si>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</si>
  <si>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</si>
  <si>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</si>
  <si>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</si>
  <si>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</si>
  <si>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</si>
  <si>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</si>
  <si>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</si>
  <si>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</si>
  <si>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</si>
  <si>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</si>
  <si>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</si>
  <si>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</si>
  <si>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</si>
  <si>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</si>
  <si>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</si>
  <si>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</si>
  <si>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</si>
  <si>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</si>
  <si>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</si>
  <si>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</si>
  <si>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</si>
  <si>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</si>
  <si>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</si>
  <si>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</si>
  <si>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</si>
  <si>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</si>
  <si>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</si>
  <si>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</si>
  <si>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</si>
  <si>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</si>
  <si>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</si>
  <si>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</si>
  <si>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</si>
  <si>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</si>
  <si>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</si>
  <si>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</si>
  <si>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</si>
  <si>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</si>
  <si>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</si>
  <si>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</si>
  <si>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</si>
  <si>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</si>
  <si>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</si>
  <si>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</si>
  <si>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</si>
  <si>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</si>
  <si>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</si>
  <si>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</si>
  <si>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</si>
  <si>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</si>
  <si>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</si>
  <si>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</si>
  <si>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</si>
  <si>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</si>
  <si>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</si>
  <si>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</si>
  <si>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</si>
  <si>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</si>
  <si>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</si>
  <si>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</si>
  <si>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</si>
  <si>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</si>
  <si>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</si>
  <si>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</si>
  <si>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</si>
  <si>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</si>
  <si>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</si>
  <si>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</si>
  <si>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</si>
  <si>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</si>
  <si>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</si>
  <si>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</si>
  <si>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</si>
  <si>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</si>
  <si>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</si>
  <si>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</si>
  <si>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</si>
  <si>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</si>
  <si>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</si>
  <si>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</si>
  <si>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</si>
  <si>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</si>
  <si>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</si>
  <si>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</si>
  <si>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</si>
  <si>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</si>
  <si>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</si>
  <si>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</si>
  <si>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</si>
  <si>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</si>
  <si>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</si>
  <si>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</si>
  <si>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</si>
  <si>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</si>
  <si>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</si>
  <si>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</si>
  <si>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</si>
  <si>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</si>
  <si>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</si>
  <si>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</si>
  <si>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</si>
  <si>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</si>
  <si>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</si>
  <si>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</si>
  <si>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</si>
  <si>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</si>
  <si>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</si>
  <si>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</si>
  <si>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</si>
  <si>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</si>
  <si>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</si>
  <si>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</si>
  <si>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</si>
  <si>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</si>
  <si>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</si>
  <si>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</si>
  <si>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</si>
  <si>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</si>
  <si>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</si>
  <si>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</si>
  <si>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</si>
  <si>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</si>
  <si>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</si>
  <si>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</si>
  <si>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</si>
  <si>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</si>
  <si>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</si>
  <si>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</si>
  <si>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</si>
  <si>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</si>
  <si>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</si>
  <si>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</si>
  <si>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</si>
  <si>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</si>
  <si>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</si>
  <si>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</si>
  <si>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</si>
  <si>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</si>
  <si>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</si>
  <si>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</si>
  <si>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</si>
  <si>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</si>
  <si>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</si>
  <si>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</si>
  <si>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</si>
  <si>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</si>
  <si>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</si>
  <si>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</si>
  <si>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</si>
  <si>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</si>
  <si>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</si>
  <si>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</si>
  <si>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</si>
  <si>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</si>
  <si>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</si>
  <si>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</si>
  <si>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</si>
  <si>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</si>
  <si>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</si>
  <si>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</si>
  <si>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</si>
  <si>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</si>
  <si>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</si>
  <si>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</si>
  <si>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</si>
  <si>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</si>
  <si>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</si>
  <si>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</si>
  <si>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</si>
  <si>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</si>
  <si>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</si>
  <si>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</si>
  <si>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</si>
  <si>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</si>
  <si>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</si>
  <si>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</si>
  <si>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</si>
  <si>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</si>
  <si>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</si>
  <si>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</si>
  <si>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</si>
  <si>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</si>
  <si>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</si>
  <si>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</si>
  <si>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</si>
  <si>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</si>
  <si>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</si>
  <si>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</si>
  <si>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</si>
  <si>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</si>
  <si>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</si>
  <si>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</si>
  <si>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</si>
  <si>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</si>
  <si>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</si>
  <si>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</si>
  <si>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</si>
  <si>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</si>
  <si>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</si>
  <si>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</si>
  <si>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</si>
  <si>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</si>
  <si>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</si>
  <si>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</si>
  <si>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</si>
  <si>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</si>
  <si>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</si>
  <si>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</si>
  <si>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</si>
  <si>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</si>
  <si>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</si>
  <si>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</si>
  <si>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</si>
  <si>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</si>
  <si>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</si>
  <si>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</si>
  <si>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</si>
  <si>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</si>
  <si>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</si>
  <si>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</si>
  <si>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</si>
  <si>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</si>
  <si>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</si>
  <si>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</si>
  <si>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</si>
  <si>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</si>
  <si>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</si>
  <si>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</si>
  <si>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</si>
  <si>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</si>
  <si>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</si>
  <si>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</si>
  <si>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</si>
  <si>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</si>
  <si>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</si>
  <si>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</si>
  <si>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</si>
  <si>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</si>
  <si>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</si>
  <si>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</si>
  <si>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</si>
  <si>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</si>
  <si>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</si>
  <si>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</si>
  <si>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</si>
  <si>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</si>
  <si>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</si>
  <si>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</si>
  <si>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</si>
  <si>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</si>
  <si>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</si>
  <si>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</si>
  <si>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</si>
  <si>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</si>
  <si>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</si>
  <si>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</si>
  <si>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</si>
  <si>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</si>
  <si>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</si>
  <si>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</si>
  <si>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</si>
  <si>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</si>
  <si>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</si>
  <si>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</si>
  <si>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</si>
  <si>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</si>
  <si>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</si>
  <si>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</si>
  <si>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</si>
  <si>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</si>
  <si>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</si>
  <si>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</si>
  <si>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</si>
  <si>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</si>
  <si>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</si>
  <si>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</si>
  <si>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</si>
  <si>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</si>
  <si>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</si>
  <si>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</si>
  <si>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</si>
  <si>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</si>
  <si>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</si>
  <si>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</si>
  <si>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</si>
  <si>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</si>
  <si>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</si>
  <si>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</si>
  <si>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</si>
  <si>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</si>
  <si>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</si>
  <si>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</si>
  <si>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</si>
  <si>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</si>
  <si>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</si>
  <si>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</si>
  <si>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</si>
  <si>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</si>
  <si>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</si>
  <si>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</si>
  <si>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</si>
  <si>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</si>
  <si>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</si>
  <si>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</si>
  <si>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</si>
  <si>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</si>
  <si>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</si>
  <si>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</si>
  <si>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</si>
  <si>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</si>
  <si>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</si>
  <si>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</si>
  <si>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</si>
  <si>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</si>
  <si>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</si>
  <si>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</si>
  <si>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</si>
  <si>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</si>
  <si>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</si>
  <si>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</si>
  <si>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</si>
  <si>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</si>
  <si>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</si>
  <si>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</si>
  <si>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</si>
  <si>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</si>
  <si>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</si>
  <si>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</si>
  <si>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</si>
  <si>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</si>
  <si>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</si>
  <si>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</si>
  <si>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</si>
  <si>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</si>
  <si>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</si>
  <si>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</si>
  <si>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</si>
  <si>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</si>
  <si>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</si>
  <si>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</si>
  <si>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</si>
  <si>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</si>
  <si>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</si>
  <si>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</si>
  <si>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</si>
  <si>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</si>
  <si>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</si>
  <si>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</si>
  <si>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</si>
  <si>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</si>
  <si>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</si>
  <si>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</si>
  <si>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</si>
  <si>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</si>
  <si>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</si>
  <si>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</si>
  <si>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</si>
  <si>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</si>
  <si>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</si>
  <si>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</si>
  <si>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</si>
  <si>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</si>
  <si>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</si>
  <si>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</si>
  <si>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</si>
  <si>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</si>
  <si>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</si>
  <si>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</si>
  <si>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</si>
  <si>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</si>
  <si>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</si>
  <si>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</si>
  <si>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</si>
  <si>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</si>
  <si>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</si>
  <si>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</si>
  <si>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</si>
  <si>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</si>
  <si>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</si>
  <si>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</si>
  <si>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</si>
  <si>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</si>
  <si>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</si>
  <si>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</si>
  <si>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</si>
  <si>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</si>
  <si>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</si>
  <si>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</si>
  <si>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</si>
  <si>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</si>
  <si>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</si>
  <si>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</si>
  <si>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</si>
  <si>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</si>
  <si>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</si>
  <si>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</si>
  <si>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</si>
  <si>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</si>
  <si>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</si>
  <si>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</si>
  <si>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</si>
  <si>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</si>
  <si>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</si>
  <si>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</si>
  <si>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</si>
  <si>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</si>
  <si>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</si>
  <si>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</si>
  <si>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</si>
  <si>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</si>
  <si>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</si>
  <si>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</si>
  <si>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</si>
  <si>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</si>
  <si>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</si>
  <si>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</si>
  <si>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</si>
  <si>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</si>
  <si>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</si>
  <si>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</si>
  <si>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</si>
  <si>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</si>
  <si>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</si>
  <si>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</si>
  <si>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</si>
  <si>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</si>
  <si>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</si>
  <si>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</si>
  <si>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</si>
  <si>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</si>
  <si>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</si>
  <si>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</si>
  <si>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</si>
  <si>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</si>
  <si>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</si>
  <si>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</si>
  <si>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</si>
  <si>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</si>
  <si>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</si>
  <si>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</si>
  <si>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</si>
  <si>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</si>
  <si>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</si>
  <si>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</si>
  <si>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</si>
  <si>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</si>
  <si>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</si>
  <si>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</si>
  <si>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</si>
  <si>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</si>
  <si>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</si>
  <si>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</si>
  <si>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</si>
  <si>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</si>
  <si>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</si>
  <si>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</si>
  <si>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</si>
  <si>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</si>
  <si>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</si>
  <si>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</si>
  <si>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</si>
  <si>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</si>
  <si>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</si>
  <si>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</si>
  <si>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</si>
  <si>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</si>
  <si>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</si>
  <si>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</si>
  <si>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</si>
  <si>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</si>
  <si>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</si>
  <si>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</si>
  <si>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</si>
  <si>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</si>
  <si>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</si>
  <si>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</si>
  <si>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</si>
  <si>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</si>
  <si>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</si>
  <si>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</si>
  <si>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</si>
  <si>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</si>
  <si>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</si>
  <si>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</si>
  <si>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</si>
  <si>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</si>
  <si>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</si>
  <si>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</si>
  <si>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</si>
  <si>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</si>
  <si>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</si>
  <si>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</si>
  <si>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</si>
  <si>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</si>
  <si>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</si>
  <si>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</si>
  <si>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</si>
  <si>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</si>
  <si>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</si>
  <si>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</si>
  <si>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</si>
  <si>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</si>
  <si>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</si>
  <si>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</si>
  <si>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</si>
  <si>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</si>
  <si>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</si>
  <si>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</si>
  <si>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</si>
  <si>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</si>
  <si>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</si>
  <si>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</si>
  <si>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</si>
  <si>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</si>
  <si>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</si>
  <si>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</si>
  <si>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</si>
  <si>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</si>
  <si>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</si>
  <si>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</si>
  <si>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</si>
  <si>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</si>
  <si>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</si>
  <si>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</si>
  <si>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</si>
  <si>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</si>
  <si>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</si>
  <si>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</si>
  <si>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</si>
  <si>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</si>
  <si>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</si>
  <si>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</si>
  <si>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</si>
  <si>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</si>
  <si>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</si>
  <si>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</si>
  <si>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</si>
  <si>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</si>
  <si>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</si>
  <si>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</si>
  <si>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</si>
  <si>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</si>
  <si>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</si>
  <si>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</si>
  <si>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</si>
  <si>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</si>
  <si>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</si>
  <si>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</si>
  <si>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</si>
  <si>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</si>
  <si>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</si>
  <si>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</si>
  <si>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</si>
  <si>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</si>
  <si>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</si>
  <si>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</si>
  <si>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</si>
  <si>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</si>
  <si>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</si>
  <si>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</si>
  <si>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</si>
  <si>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</si>
  <si>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</si>
  <si>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</si>
  <si>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</si>
  <si>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</si>
  <si>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</si>
  <si>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</si>
  <si>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</si>
  <si>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</si>
  <si>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</si>
  <si>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</si>
  <si>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</si>
  <si>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</si>
  <si>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</si>
  <si>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</si>
  <si>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</si>
  <si>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</si>
  <si>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</si>
  <si>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</si>
  <si>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</si>
  <si>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</si>
  <si>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</si>
  <si>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</si>
  <si>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</si>
  <si>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</si>
  <si>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</si>
  <si>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</si>
  <si>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</si>
  <si>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</si>
  <si>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</si>
  <si>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</si>
  <si>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</si>
  <si>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</si>
  <si>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</si>
  <si>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</si>
  <si>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</si>
  <si>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</si>
  <si>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</si>
  <si>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</si>
  <si>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</si>
  <si>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</si>
  <si>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</si>
  <si>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</si>
  <si>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</si>
  <si>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</si>
  <si>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</si>
  <si>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</si>
  <si>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</si>
  <si>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</si>
  <si>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</si>
  <si>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</si>
  <si>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</si>
  <si>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</si>
  <si>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</si>
  <si>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</si>
  <si>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</si>
  <si>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</si>
  <si>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</si>
  <si>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</si>
  <si>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</si>
  <si>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</si>
  <si>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</si>
  <si>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</si>
  <si>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</si>
  <si>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</si>
  <si>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</si>
  <si>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</si>
  <si>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</si>
  <si>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</si>
  <si>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</si>
  <si>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</si>
  <si>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</si>
  <si>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</si>
  <si>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</si>
  <si>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</si>
  <si>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</si>
  <si>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</si>
  <si>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</si>
  <si>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</si>
  <si>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</si>
  <si>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</si>
  <si>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</si>
  <si>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</si>
  <si>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</si>
  <si>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</si>
  <si>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</si>
  <si>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</si>
  <si>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</si>
  <si>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</si>
  <si>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</si>
  <si>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</si>
  <si>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</si>
  <si>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</si>
  <si>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</si>
  <si>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</si>
  <si>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</si>
  <si>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</si>
  <si>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</si>
  <si>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</si>
  <si>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</si>
  <si>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</si>
  <si>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</si>
  <si>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</si>
  <si>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</si>
  <si>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</si>
  <si>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</si>
  <si>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</si>
  <si>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</si>
  <si>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</si>
  <si>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</si>
  <si>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</si>
  <si>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</si>
  <si>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</si>
  <si>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</si>
  <si>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</si>
  <si>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</si>
  <si>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</si>
  <si>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</si>
  <si>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</si>
  <si>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</si>
  <si>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</si>
  <si>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</si>
  <si>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</si>
  <si>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</si>
  <si>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</si>
  <si>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</si>
  <si>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</si>
  <si>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</si>
  <si>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</si>
  <si>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</si>
  <si>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</si>
  <si>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</si>
  <si>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</si>
  <si>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</si>
  <si>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</si>
  <si>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</si>
  <si>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</si>
  <si>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</si>
  <si>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</si>
  <si>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</si>
  <si>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</si>
  <si>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</si>
  <si>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</si>
  <si>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</si>
  <si>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</si>
  <si>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</si>
  <si>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</si>
  <si>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</si>
  <si>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</si>
  <si>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</si>
  <si>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</si>
  <si>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</si>
  <si>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</si>
  <si>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</si>
  <si>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</si>
  <si>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</si>
  <si>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</si>
  <si>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</si>
  <si>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</si>
  <si>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</si>
  <si>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</si>
  <si>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</si>
  <si>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</si>
  <si>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</si>
  <si>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</si>
  <si>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</si>
  <si>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</si>
  <si>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</si>
  <si>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</si>
  <si>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</si>
  <si>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</si>
  <si>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</si>
  <si>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</si>
  <si>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</si>
  <si>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</si>
  <si>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</si>
  <si>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</si>
  <si>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</si>
  <si>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</si>
  <si>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</si>
  <si>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</si>
  <si>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</si>
  <si>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</si>
  <si>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</si>
  <si>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</si>
  <si>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</si>
  <si>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</si>
  <si>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</si>
  <si>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</si>
  <si>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</si>
  <si>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</si>
  <si>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</si>
  <si>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</si>
  <si>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</si>
  <si>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</si>
  <si>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</si>
  <si>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</si>
  <si>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</si>
  <si>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</si>
  <si>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</si>
  <si>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</si>
  <si>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</si>
  <si>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</si>
  <si>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</si>
  <si>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</si>
  <si>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</si>
  <si>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</si>
  <si>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</si>
  <si>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</si>
  <si>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</si>
  <si>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</si>
  <si>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</si>
  <si>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</si>
  <si>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</si>
  <si>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</si>
  <si>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</si>
  <si>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</si>
  <si>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</si>
  <si>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</si>
  <si>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</si>
  <si>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</si>
  <si>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</si>
  <si>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</si>
  <si>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</si>
  <si>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</si>
  <si>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</si>
  <si>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</si>
  <si>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</si>
  <si>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</si>
  <si>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</si>
  <si>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</si>
  <si>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</si>
  <si>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</si>
  <si>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</si>
  <si>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</si>
  <si>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</si>
  <si>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</si>
  <si>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</si>
  <si>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</si>
  <si>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</si>
  <si>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</si>
  <si>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</si>
  <si>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</si>
  <si>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</si>
  <si>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</si>
  <si>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</si>
  <si>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</si>
  <si>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</si>
  <si>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</si>
  <si>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</si>
  <si>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</si>
  <si>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</si>
  <si>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</si>
  <si>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</si>
  <si>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</si>
  <si>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</si>
  <si>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</si>
  <si>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</si>
  <si>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</si>
  <si>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</si>
  <si>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</si>
  <si>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</si>
  <si>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</si>
  <si>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</si>
  <si>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</si>
  <si>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</si>
  <si>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</si>
  <si>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</si>
  <si>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</si>
  <si>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</si>
  <si>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</si>
  <si>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</si>
  <si>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</si>
  <si>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</si>
  <si>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</si>
  <si>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</si>
  <si>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</si>
  <si>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</si>
  <si>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</si>
  <si>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</si>
  <si>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</si>
  <si>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</si>
  <si>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</si>
  <si>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</si>
  <si>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</si>
  <si>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</si>
  <si>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</si>
  <si>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</si>
  <si>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</si>
  <si>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</si>
  <si>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</si>
  <si>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</si>
  <si>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</si>
  <si>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</si>
  <si>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</si>
  <si>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</si>
  <si>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</si>
  <si>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</si>
  <si>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</si>
  <si>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</si>
  <si>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</si>
  <si>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</si>
  <si>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</si>
  <si>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</si>
  <si>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</si>
  <si>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</si>
  <si>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</si>
  <si>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</si>
  <si>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</si>
  <si>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</si>
  <si>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</si>
  <si>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</si>
  <si>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</si>
  <si>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</si>
  <si>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</si>
  <si>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</si>
  <si>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</si>
  <si>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</si>
  <si>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</si>
  <si>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</si>
  <si>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</si>
  <si>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</si>
  <si>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</si>
  <si>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</si>
  <si>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</si>
  <si>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</si>
  <si>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</si>
  <si>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</si>
  <si>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</si>
  <si>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</si>
  <si>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</si>
  <si>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</si>
  <si>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</si>
  <si>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</si>
  <si>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</si>
  <si>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</si>
  <si>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</si>
  <si>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</si>
  <si>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</si>
  <si>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</si>
  <si>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</si>
  <si>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</si>
  <si>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</si>
  <si>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</si>
  <si>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</si>
  <si>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</si>
  <si>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</si>
  <si>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</si>
  <si>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</si>
  <si>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</si>
  <si>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</si>
  <si>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</si>
  <si>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</si>
  <si>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</si>
  <si>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</si>
  <si>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</si>
  <si>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</si>
  <si>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</si>
  <si>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</si>
  <si>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</si>
  <si>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</si>
  <si>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</si>
  <si>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</si>
  <si>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</si>
  <si>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</si>
  <si>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</si>
  <si>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</si>
  <si>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</si>
  <si>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</si>
  <si>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</si>
  <si>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</si>
  <si>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</si>
  <si>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</si>
  <si>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</si>
  <si>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</si>
  <si>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</si>
  <si>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</si>
  <si>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</si>
  <si>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</si>
  <si>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</si>
  <si>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</si>
  <si>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</si>
  <si>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</si>
  <si>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</si>
  <si>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</si>
  <si>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</si>
  <si>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</si>
  <si>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</si>
  <si>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</si>
  <si>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</si>
  <si>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</si>
  <si>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</si>
  <si>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</si>
  <si>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</si>
  <si>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</si>
  <si>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</si>
  <si>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</si>
  <si>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</si>
  <si>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</si>
  <si>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</si>
  <si>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</si>
  <si>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</si>
  <si>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</si>
  <si>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</si>
  <si>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</si>
  <si>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</si>
  <si>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</si>
  <si>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</si>
  <si>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</si>
  <si>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</si>
  <si>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</si>
  <si>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</si>
  <si>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</si>
  <si>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</si>
  <si>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</si>
  <si>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</si>
  <si>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</si>
  <si>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</si>
  <si>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</si>
  <si>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</si>
  <si>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</si>
  <si>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</si>
  <si>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</si>
  <si>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</si>
  <si>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</si>
  <si>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</si>
  <si>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</si>
  <si>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</si>
  <si>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</si>
  <si>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</si>
  <si>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</si>
  <si>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</si>
  <si>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</si>
  <si>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</si>
  <si>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</si>
  <si>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</si>
  <si>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</si>
  <si>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</si>
  <si>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</si>
  <si>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</si>
  <si>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</si>
  <si>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</si>
  <si>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</si>
  <si>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</si>
  <si>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</si>
  <si>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</si>
  <si>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</si>
  <si>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</si>
  <si>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</si>
  <si>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</si>
  <si>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</si>
  <si>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</si>
  <si>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</si>
  <si>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</si>
  <si>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</si>
  <si>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</si>
  <si>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</si>
  <si>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</si>
  <si>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</si>
  <si>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</si>
  <si>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</si>
  <si>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</si>
  <si>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</si>
  <si>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</si>
  <si>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</si>
  <si>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</si>
  <si>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</si>
  <si>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</si>
  <si>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</si>
  <si>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</si>
  <si>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</si>
  <si>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</si>
  <si>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</si>
  <si>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</si>
  <si>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</si>
  <si>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</si>
  <si>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</si>
  <si>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</si>
  <si>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</si>
  <si>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</si>
  <si>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</si>
  <si>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</si>
  <si>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</si>
  <si>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</si>
  <si>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</si>
  <si>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</si>
  <si>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</si>
  <si>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</si>
  <si>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</si>
  <si>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</si>
  <si>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</si>
  <si>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</si>
  <si>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</si>
  <si>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</si>
  <si>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</si>
  <si>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</si>
  <si>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</si>
  <si>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</si>
  <si>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</si>
  <si>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</si>
  <si>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</si>
  <si>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</si>
  <si>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</si>
  <si>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</si>
  <si>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</si>
  <si>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</si>
  <si>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</si>
  <si>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</si>
  <si>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</si>
  <si>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</si>
  <si>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</si>
  <si>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</si>
  <si>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</si>
  <si>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</si>
  <si>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</si>
  <si>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</si>
  <si>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</si>
  <si>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</si>
  <si>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</si>
  <si>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</si>
  <si>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</si>
  <si>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</si>
  <si>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</si>
  <si>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</si>
  <si>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</si>
  <si>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</si>
  <si>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</si>
  <si>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</si>
  <si>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</si>
  <si>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</si>
  <si>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</si>
  <si>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</si>
  <si>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</si>
  <si>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</si>
  <si>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</si>
  <si>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</si>
  <si>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</si>
  <si>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</si>
  <si>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</si>
  <si>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</si>
  <si>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</si>
  <si>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</si>
  <si>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</si>
  <si>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</si>
  <si>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</si>
  <si>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</si>
  <si>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</si>
  <si>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</si>
  <si>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</si>
  <si>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</si>
  <si>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</si>
  <si>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</si>
  <si>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</si>
  <si>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</si>
  <si>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</si>
  <si>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</si>
  <si>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</si>
  <si>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</si>
  <si>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</si>
  <si>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</si>
  <si>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</si>
  <si>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</si>
  <si>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</si>
  <si>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</si>
  <si>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</si>
  <si>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</si>
  <si>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</si>
  <si>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</si>
  <si>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</si>
  <si>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</si>
  <si>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</si>
  <si>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</si>
  <si>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</si>
  <si>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</si>
  <si>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</si>
  <si>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</si>
  <si>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</si>
  <si>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</si>
  <si>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</si>
  <si>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</si>
  <si>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</si>
  <si>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</si>
  <si>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</si>
  <si>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</si>
  <si>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</si>
  <si>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</si>
  <si>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</si>
  <si>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</si>
  <si>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</si>
  <si>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</si>
  <si>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</si>
  <si>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</si>
  <si>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</si>
  <si>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</si>
  <si>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</si>
  <si>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</si>
  <si>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</si>
  <si>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</si>
  <si>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</si>
  <si>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</si>
  <si>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</si>
  <si>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</si>
  <si>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</si>
  <si>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</si>
  <si>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</si>
  <si>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</si>
  <si>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</si>
  <si>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</si>
  <si>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</si>
  <si>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</si>
  <si>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</si>
  <si>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</si>
  <si>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</si>
  <si>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</si>
  <si>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</si>
  <si>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</si>
  <si>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</si>
  <si>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</si>
  <si>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</si>
  <si>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</si>
  <si>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</si>
  <si>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</si>
  <si>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</si>
  <si>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</si>
  <si>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</si>
  <si>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</si>
  <si>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</si>
  <si>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</si>
  <si>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</si>
  <si>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</si>
  <si>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</si>
  <si>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</si>
  <si>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</si>
  <si>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</si>
  <si>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</si>
  <si>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</si>
  <si>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</si>
  <si>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</si>
  <si>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</si>
  <si>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</si>
  <si>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</si>
  <si>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</si>
  <si>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</si>
  <si>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</si>
  <si>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</si>
  <si>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</si>
  <si>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</si>
  <si>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</si>
  <si>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</si>
  <si>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</si>
  <si>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</si>
  <si>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</si>
  <si>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</si>
  <si>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</si>
  <si>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</si>
  <si>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</si>
  <si>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</si>
  <si>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</si>
  <si>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</si>
  <si>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</si>
  <si>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</si>
  <si>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</si>
  <si>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</si>
  <si>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</si>
  <si>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</si>
  <si>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</si>
  <si>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</si>
  <si>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</si>
  <si>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</si>
  <si>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</si>
  <si>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</si>
  <si>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</si>
  <si>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</si>
  <si>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</si>
  <si>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</si>
  <si>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</si>
  <si>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</si>
  <si>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</si>
  <si>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</si>
  <si>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</si>
  <si>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</si>
  <si>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</si>
  <si>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</si>
  <si>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</si>
  <si>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</si>
  <si>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</si>
  <si>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</si>
  <si>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</si>
  <si>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</si>
  <si>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</si>
  <si>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</si>
  <si>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</si>
  <si>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</si>
  <si>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</si>
  <si>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</si>
  <si>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</si>
  <si>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</si>
  <si>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</si>
  <si>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</si>
  <si>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</si>
  <si>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</si>
  <si>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</si>
  <si>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</si>
  <si>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</si>
  <si>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</si>
  <si>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</si>
  <si>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</si>
  <si>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</si>
  <si>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</si>
  <si>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</si>
  <si>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</si>
  <si>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</si>
  <si>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</si>
  <si>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</si>
  <si>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</si>
  <si>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</si>
  <si>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</si>
  <si>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</si>
  <si>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</si>
  <si>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</si>
  <si>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</si>
  <si>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</si>
  <si>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</si>
  <si>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</si>
  <si>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</si>
  <si>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</si>
  <si>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</si>
  <si>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</si>
  <si>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</si>
  <si>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</si>
  <si>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</si>
  <si>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</si>
  <si>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</si>
  <si>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</si>
  <si>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</si>
  <si>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</si>
  <si>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</si>
  <si>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</si>
  <si>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</si>
  <si>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</si>
  <si>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</si>
  <si>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</si>
  <si>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</si>
  <si>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</si>
  <si>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</si>
  <si>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</si>
  <si>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</si>
  <si>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</si>
  <si>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</si>
  <si>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</si>
  <si>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</si>
  <si>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</si>
  <si>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</si>
  <si>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</si>
  <si>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</si>
  <si>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</si>
  <si>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</si>
  <si>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</si>
  <si>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</si>
  <si>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</si>
  <si>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</si>
  <si>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</si>
  <si>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</si>
  <si>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</si>
  <si>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</si>
  <si>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</si>
  <si>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</si>
  <si>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</si>
  <si>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</si>
  <si>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</si>
  <si>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</si>
  <si>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</si>
  <si>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</si>
  <si>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</si>
  <si>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</si>
  <si>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</si>
  <si>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</si>
  <si>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</si>
  <si>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</si>
  <si>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</si>
  <si>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</si>
  <si>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</si>
  <si>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</si>
  <si>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</si>
  <si>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</si>
  <si>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</si>
  <si>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</si>
  <si>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</si>
  <si>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</si>
  <si>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</si>
  <si>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</si>
  <si>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</si>
  <si>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</si>
  <si>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</si>
  <si>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</si>
  <si>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</si>
  <si>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</si>
  <si>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</si>
  <si>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</si>
  <si>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</si>
  <si>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</si>
  <si>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</si>
  <si>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</si>
  <si>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</si>
  <si>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</si>
  <si>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</si>
  <si>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</si>
  <si>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</si>
  <si>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</si>
  <si>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</si>
  <si>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</si>
  <si>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</si>
  <si>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</si>
  <si>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</si>
  <si>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</si>
  <si>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</si>
  <si>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</si>
  <si>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</si>
  <si>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</si>
  <si>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</si>
  <si>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</si>
  <si>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</si>
  <si>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</si>
  <si>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</si>
  <si>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</si>
  <si>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</si>
  <si>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</si>
  <si>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</si>
  <si>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</si>
  <si>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</si>
  <si>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</si>
  <si>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</si>
  <si>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</si>
  <si>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</si>
  <si>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</si>
  <si>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</si>
  <si>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</si>
  <si>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</si>
  <si>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</si>
  <si>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</si>
  <si>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</si>
  <si>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</si>
  <si>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</si>
  <si>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</si>
  <si>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</si>
  <si>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</si>
  <si>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</si>
  <si>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</si>
  <si>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</si>
  <si>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</si>
  <si>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</si>
  <si>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</si>
  <si>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</si>
  <si>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</si>
  <si>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</si>
  <si>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</si>
  <si>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</si>
  <si>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</si>
  <si>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</si>
  <si>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</si>
  <si>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</si>
  <si>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</si>
  <si>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</si>
  <si>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</si>
  <si>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</si>
  <si>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</si>
  <si>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</si>
  <si>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</si>
  <si>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</si>
  <si>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</si>
  <si>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</si>
  <si>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</si>
  <si>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</si>
  <si>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</si>
  <si>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</si>
  <si>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</si>
  <si>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</si>
  <si>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</si>
  <si>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</si>
  <si>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</si>
  <si>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</si>
  <si>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</si>
  <si>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</si>
  <si>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</si>
  <si>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</si>
  <si>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</si>
  <si>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</si>
  <si>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</si>
  <si>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</si>
  <si>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</si>
  <si>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</si>
  <si>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</si>
  <si>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</si>
  <si>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</si>
  <si>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</si>
  <si>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</si>
  <si>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</si>
  <si>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</si>
  <si>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</si>
  <si>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</si>
  <si>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</si>
  <si>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</si>
  <si>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</si>
  <si>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</si>
  <si>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</si>
  <si>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</si>
  <si>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</si>
  <si>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</si>
  <si>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</si>
  <si>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</si>
  <si>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</si>
  <si>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</si>
  <si>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</si>
  <si>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</si>
  <si>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</si>
  <si>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</si>
  <si>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</si>
  <si>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</si>
  <si>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</si>
  <si>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</si>
  <si>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</si>
  <si>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</si>
  <si>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</si>
  <si>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</si>
  <si>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</si>
  <si>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</si>
  <si>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</si>
  <si>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</si>
  <si>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</si>
  <si>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</si>
  <si>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</si>
  <si>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</si>
  <si>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</si>
  <si>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</si>
  <si>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</si>
  <si>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</si>
  <si>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</si>
  <si>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</si>
  <si>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</si>
  <si>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</si>
  <si>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</si>
  <si>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</si>
  <si>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</si>
  <si>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</si>
  <si>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</si>
  <si>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</si>
  <si>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</si>
  <si>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</si>
  <si>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</si>
  <si>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</si>
  <si>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</si>
  <si>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</si>
  <si>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</si>
  <si>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</si>
  <si>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</si>
  <si>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</si>
  <si>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</si>
  <si>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</si>
  <si>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</si>
  <si>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</si>
  <si>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</si>
  <si>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</si>
  <si>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</si>
  <si>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</si>
  <si>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</si>
  <si>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</si>
  <si>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</si>
  <si>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</si>
  <si>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</si>
  <si>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</si>
  <si>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</si>
  <si>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</si>
  <si>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</si>
  <si>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</si>
  <si>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</si>
  <si>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</si>
  <si>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</si>
  <si>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</si>
  <si>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</si>
  <si>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</si>
  <si>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</si>
  <si>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</si>
  <si>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</si>
  <si>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</si>
  <si>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</si>
  <si>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</si>
  <si>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</si>
  <si>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</si>
  <si>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</si>
  <si>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</si>
  <si>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</si>
  <si>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</si>
  <si>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</si>
  <si>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</si>
  <si>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</si>
  <si>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</si>
  <si>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</si>
  <si>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</si>
  <si>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</si>
  <si>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</si>
  <si>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</si>
  <si>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</si>
  <si>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</si>
  <si>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</si>
  <si>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</si>
  <si>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</si>
  <si>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</si>
  <si>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</si>
  <si>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</si>
  <si>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</si>
  <si>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</si>
  <si>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</si>
  <si>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</si>
  <si>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</si>
  <si>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</si>
  <si>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</si>
  <si>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</si>
  <si>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</si>
  <si>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</si>
  <si>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</si>
  <si>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</si>
  <si>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</si>
  <si>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</si>
  <si>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</si>
  <si>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</si>
  <si>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</si>
  <si>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</si>
  <si>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</si>
  <si>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</si>
  <si>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</si>
  <si>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</si>
  <si>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</si>
  <si>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</si>
  <si>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</si>
  <si>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</si>
  <si>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</si>
  <si>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</si>
  <si>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</si>
  <si>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</si>
  <si>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</si>
  <si>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</si>
  <si>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</si>
  <si>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</si>
  <si>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</si>
  <si>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</si>
  <si>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</si>
  <si>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</si>
  <si>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</si>
  <si>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</si>
  <si>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</si>
  <si>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</si>
  <si>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</si>
  <si>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</si>
  <si>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</si>
  <si>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</si>
  <si>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</si>
  <si>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</si>
  <si>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</si>
  <si>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</si>
  <si>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</si>
  <si>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</si>
  <si>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</si>
  <si>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</si>
  <si>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</si>
  <si>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</si>
  <si>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</si>
  <si>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</si>
  <si>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</si>
  <si>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</si>
  <si>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</si>
  <si>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</si>
  <si>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</si>
  <si>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</si>
  <si>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</si>
  <si>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</si>
  <si>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</si>
  <si>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</si>
  <si>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</si>
  <si>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</si>
  <si>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</si>
  <si>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</si>
  <si>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</si>
  <si>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</si>
  <si>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</si>
  <si>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</si>
  <si>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</si>
  <si>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</si>
  <si>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</si>
  <si>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</si>
  <si>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</si>
  <si>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</si>
  <si>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</si>
  <si>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</si>
  <si>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</si>
  <si>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</si>
  <si>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</si>
  <si>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</si>
  <si>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</si>
  <si>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</si>
  <si>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</si>
  <si>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</si>
  <si>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</si>
  <si>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</si>
  <si>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</si>
  <si>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</si>
  <si>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</si>
  <si>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</si>
  <si>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</si>
  <si>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</si>
  <si>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</si>
  <si>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</si>
  <si>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</si>
  <si>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</si>
  <si>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</si>
  <si>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</si>
  <si>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</si>
  <si>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</si>
  <si>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</si>
  <si>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</si>
  <si>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</si>
  <si>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</si>
  <si>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</si>
  <si>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</si>
  <si>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</si>
  <si>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</si>
  <si>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</si>
  <si>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</si>
  <si>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</si>
  <si>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</si>
  <si>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</si>
  <si>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</si>
  <si>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</si>
  <si>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</si>
  <si>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</si>
  <si>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</si>
  <si>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</si>
  <si>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</si>
  <si>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</si>
  <si>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</si>
  <si>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</si>
  <si>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</si>
  <si>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</si>
  <si>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</si>
  <si>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</si>
  <si>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</si>
  <si>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</si>
  <si>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</si>
  <si>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</si>
  <si>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</si>
  <si>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</si>
  <si>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</si>
  <si>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</si>
  <si>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</si>
  <si>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</si>
  <si>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</si>
  <si>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</si>
  <si>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</si>
  <si>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</si>
  <si>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</si>
  <si>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</si>
  <si>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</si>
  <si>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</si>
  <si>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</si>
  <si>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</si>
  <si>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</si>
  <si>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</si>
  <si>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</si>
  <si>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</si>
  <si>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</si>
  <si>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</si>
  <si>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</si>
  <si>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</si>
  <si>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</si>
  <si>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</si>
  <si>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</si>
  <si>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</si>
  <si>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</si>
  <si>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</si>
  <si>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</si>
  <si>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</si>
  <si>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</si>
  <si>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</si>
  <si>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</si>
  <si>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</si>
  <si>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</si>
  <si>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</si>
  <si>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</si>
  <si>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</si>
  <si>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</si>
  <si>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</si>
  <si>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</si>
  <si>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</si>
  <si>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</si>
  <si>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</si>
  <si>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</si>
  <si>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</si>
  <si>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</si>
  <si>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</si>
  <si>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</si>
  <si>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</si>
  <si>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</si>
  <si>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</si>
  <si>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</si>
  <si>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</si>
  <si>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</si>
  <si>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</si>
  <si>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</si>
  <si>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</si>
  <si>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</si>
  <si>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</si>
  <si>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</si>
  <si>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</si>
  <si>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</si>
  <si>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</si>
  <si>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</si>
  <si>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</si>
  <si>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</si>
  <si>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</si>
  <si>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</si>
  <si>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</si>
  <si>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</si>
  <si>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</si>
  <si>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</si>
  <si>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</si>
  <si>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</si>
  <si>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</si>
  <si>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</si>
  <si>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</si>
  <si>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</si>
  <si>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</si>
  <si>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</si>
  <si>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</si>
  <si>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</si>
  <si>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</si>
  <si>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</si>
  <si>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</si>
  <si>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</si>
  <si>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</si>
  <si>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</si>
  <si>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</si>
  <si>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</si>
  <si>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</si>
  <si>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</si>
  <si>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</si>
  <si>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</si>
  <si>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</si>
  <si>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</si>
  <si>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</si>
  <si>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</si>
  <si>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</si>
  <si>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</si>
  <si>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</si>
  <si>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</si>
  <si>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</si>
  <si>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</si>
  <si>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</si>
  <si>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</si>
  <si>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</si>
  <si>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</si>
  <si>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</si>
  <si>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</si>
  <si>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</si>
  <si>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</si>
  <si>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</si>
  <si>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</si>
  <si>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</si>
  <si>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</si>
  <si>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</si>
  <si>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</si>
  <si>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</si>
  <si>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</si>
  <si>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</si>
  <si>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</si>
  <si>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</si>
  <si>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</si>
  <si>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</si>
  <si>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</si>
  <si>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</si>
  <si>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</si>
  <si>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</si>
  <si>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</si>
  <si>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</si>
  <si>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</si>
  <si>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</si>
  <si>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</si>
  <si>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</si>
  <si>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</si>
  <si>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</si>
  <si>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</si>
  <si>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</si>
  <si>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</si>
  <si>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</si>
  <si>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</si>
  <si>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</si>
  <si>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</si>
  <si>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</si>
  <si>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</si>
  <si>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</si>
  <si>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</si>
  <si>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</si>
  <si>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</si>
  <si>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</si>
  <si>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</si>
  <si>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</si>
  <si>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</si>
  <si>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</si>
  <si>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</si>
  <si>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</si>
  <si>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</si>
  <si>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</si>
  <si>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</si>
  <si>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</si>
  <si>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</si>
  <si>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</si>
  <si>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</si>
  <si>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</si>
  <si>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</si>
  <si>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</si>
  <si>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</si>
  <si>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</si>
  <si>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</si>
  <si>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</si>
  <si>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</si>
  <si>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</si>
  <si>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</si>
  <si>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</si>
  <si>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</si>
  <si>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</si>
  <si>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</si>
  <si>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</si>
  <si>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</si>
  <si>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</si>
  <si>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</si>
  <si>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</si>
  <si>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</si>
  <si>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</si>
  <si>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</si>
  <si>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</si>
  <si>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</si>
  <si>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</si>
  <si>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</si>
  <si>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</si>
  <si>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</si>
  <si>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</si>
  <si>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</si>
  <si>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</si>
  <si>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</si>
  <si>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</si>
  <si>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</si>
  <si>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</si>
  <si>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</si>
  <si>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</si>
  <si>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</si>
  <si>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</si>
  <si>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</si>
  <si>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</si>
  <si>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</si>
  <si>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</si>
  <si>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</si>
  <si>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</si>
  <si>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</si>
  <si>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</si>
  <si>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</si>
  <si>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</si>
  <si>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</si>
  <si>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</si>
  <si>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</si>
  <si>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</si>
  <si>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</si>
  <si>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</si>
  <si>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</si>
  <si>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</si>
  <si>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</si>
  <si>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</si>
  <si>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</si>
  <si>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</si>
  <si>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</si>
  <si>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</si>
  <si>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</si>
  <si>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</si>
  <si>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</si>
  <si>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</si>
  <si>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</si>
  <si>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</si>
  <si>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</si>
  <si>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</si>
  <si>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</si>
  <si>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</si>
  <si>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</si>
  <si>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</si>
  <si>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</si>
  <si>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</si>
  <si>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</si>
  <si>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</si>
  <si>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</si>
  <si>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</si>
  <si>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</si>
  <si>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</si>
  <si>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</si>
  <si>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</si>
  <si>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</si>
  <si>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</si>
  <si>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</si>
  <si>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</si>
  <si>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</si>
  <si>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</si>
  <si>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</si>
  <si>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</si>
  <si>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</si>
  <si>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</si>
  <si>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</si>
  <si>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</si>
  <si>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</si>
  <si>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</si>
  <si>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</si>
  <si>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</si>
  <si>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</si>
  <si>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</si>
  <si>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</si>
  <si>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</si>
  <si>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</si>
  <si>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</si>
  <si>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</si>
  <si>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</si>
  <si>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</si>
  <si>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</si>
  <si>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</si>
  <si>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</si>
  <si>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</si>
  <si>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</si>
  <si>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</si>
  <si>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</si>
  <si>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</si>
  <si>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</si>
  <si>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</si>
  <si>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</si>
  <si>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</si>
  <si>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</si>
  <si>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</si>
  <si>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</si>
  <si>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</si>
  <si>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</si>
  <si>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</si>
  <si>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</si>
  <si>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</si>
  <si>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</si>
  <si>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</si>
  <si>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</si>
  <si>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</si>
  <si>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</si>
  <si>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</si>
  <si>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</si>
  <si>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</si>
  <si>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</si>
  <si>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</si>
  <si>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</si>
  <si>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</si>
  <si>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</si>
  <si>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</si>
  <si>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</si>
  <si>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</si>
  <si>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</si>
  <si>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</si>
  <si>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</si>
  <si>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</si>
  <si>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</si>
  <si>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</si>
  <si>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</si>
  <si>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</si>
  <si>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</si>
  <si>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</si>
  <si>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</si>
  <si>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</si>
  <si>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</si>
  <si>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</si>
  <si>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</si>
  <si>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</si>
  <si>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</si>
  <si>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</si>
  <si>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</si>
  <si>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</si>
  <si>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</si>
  <si>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</si>
  <si>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</si>
  <si>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</si>
  <si>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</si>
  <si>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</si>
  <si>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</si>
  <si>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</si>
  <si>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</si>
  <si>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</si>
  <si>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</si>
  <si>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</si>
  <si>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</si>
  <si>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</si>
  <si>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</si>
  <si>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</si>
  <si>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</si>
  <si>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</si>
  <si>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</si>
  <si>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</si>
  <si>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</si>
  <si>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</si>
  <si>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</si>
  <si>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</si>
  <si>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</si>
  <si>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</si>
  <si>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</si>
  <si>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</si>
  <si>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</si>
  <si>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</si>
  <si>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</si>
  <si>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</si>
  <si>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</si>
  <si>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</si>
  <si>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</si>
  <si>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</si>
  <si>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</si>
  <si>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</si>
  <si>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</si>
  <si>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</si>
  <si>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</si>
  <si>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</si>
  <si>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</si>
  <si>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</si>
  <si>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</si>
  <si>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</si>
  <si>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</si>
  <si>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</si>
  <si>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</si>
  <si>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</si>
  <si>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</si>
  <si>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</si>
  <si>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</si>
  <si>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</si>
  <si>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</si>
  <si>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</si>
  <si>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</si>
  <si>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</si>
  <si>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</si>
  <si>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</si>
  <si>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</si>
  <si>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</si>
  <si>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</si>
  <si>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</si>
  <si>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</si>
  <si>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</si>
  <si>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</si>
  <si>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</si>
  <si>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</si>
  <si>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</si>
  <si>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</si>
  <si>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</si>
  <si>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</si>
  <si>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</si>
  <si>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</si>
  <si>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</si>
  <si>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</si>
  <si>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</si>
  <si>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</si>
  <si>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</si>
  <si>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</si>
  <si>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</si>
  <si>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</si>
  <si>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</si>
  <si>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</si>
  <si>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</si>
  <si>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</si>
  <si>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</si>
  <si>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</si>
  <si>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</si>
  <si>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</si>
  <si>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</si>
  <si>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</si>
  <si>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</si>
  <si>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</si>
  <si>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</si>
  <si>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</si>
  <si>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</si>
  <si>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</si>
  <si>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</si>
  <si>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</si>
  <si>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</si>
  <si>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</si>
  <si>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</si>
  <si>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</si>
  <si>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</si>
  <si>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</si>
  <si>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</si>
  <si>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</si>
  <si>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</si>
  <si>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</si>
  <si>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</si>
  <si>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</si>
  <si>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</si>
  <si>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</si>
  <si>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</si>
  <si>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</si>
  <si>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</si>
  <si>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</si>
  <si>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</si>
  <si>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</si>
  <si>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</si>
  <si>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</si>
  <si>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</si>
  <si>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</si>
  <si>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</si>
  <si>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</si>
  <si>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</si>
  <si>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</si>
  <si>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</si>
  <si>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</si>
  <si>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</si>
  <si>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</si>
  <si>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</si>
  <si>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</si>
  <si>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</si>
  <si>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</si>
  <si>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</si>
  <si>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</si>
  <si>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</si>
  <si>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</si>
  <si>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</si>
  <si>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</si>
  <si>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</si>
  <si>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</si>
  <si>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</si>
  <si>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</si>
  <si>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</si>
  <si>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</si>
  <si>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</si>
  <si>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</si>
  <si>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</si>
  <si>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</si>
  <si>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</si>
  <si>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</si>
  <si>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</si>
  <si>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</si>
  <si>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</si>
  <si>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</si>
  <si>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</si>
  <si>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</si>
  <si>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</si>
  <si>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</si>
  <si>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</si>
  <si>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</si>
  <si>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</si>
  <si>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</si>
  <si>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</si>
  <si>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</si>
  <si>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</si>
  <si>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</si>
  <si>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</si>
  <si>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</si>
  <si>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</si>
  <si>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</si>
  <si>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</si>
  <si>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</si>
  <si>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</si>
  <si>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</si>
  <si>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</si>
  <si>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</si>
  <si>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</si>
  <si>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</si>
  <si>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</si>
  <si>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</si>
  <si>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</si>
  <si>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</si>
  <si>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</si>
  <si>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</si>
  <si>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</si>
  <si>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</si>
  <si>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</si>
  <si>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</si>
  <si>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</si>
  <si>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</si>
  <si>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</si>
  <si>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</si>
  <si>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</si>
  <si>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</si>
  <si>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</si>
  <si>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</si>
  <si>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</si>
  <si>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</si>
  <si>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</si>
  <si>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</si>
  <si>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</si>
  <si>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</si>
  <si>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</si>
  <si>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</si>
  <si>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</si>
  <si>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</si>
  <si>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</si>
  <si>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</si>
  <si>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</si>
  <si>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</si>
  <si>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</si>
  <si>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</si>
  <si>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</si>
  <si>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</si>
  <si>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</si>
  <si>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</si>
  <si>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</si>
  <si>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</si>
  <si>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</si>
  <si>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</si>
  <si>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</si>
  <si>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</si>
  <si>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</si>
  <si>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</si>
  <si>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</si>
  <si>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</si>
  <si>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</si>
  <si>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</si>
  <si>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</si>
  <si>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</si>
  <si>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</si>
  <si>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</si>
  <si>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</si>
  <si>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</si>
  <si>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</si>
  <si>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</si>
  <si>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</si>
  <si>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</si>
  <si>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</si>
  <si>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</si>
  <si>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</si>
  <si>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</si>
  <si>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</si>
  <si>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</si>
  <si>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</si>
  <si>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</si>
  <si>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</si>
  <si>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</si>
  <si>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</si>
  <si>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</si>
  <si>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</si>
  <si>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</si>
  <si>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</si>
  <si>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</si>
  <si>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</si>
  <si>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</si>
  <si>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</si>
  <si>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</si>
  <si>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</si>
  <si>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</si>
  <si>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</si>
  <si>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</si>
  <si>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</si>
  <si>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</si>
  <si>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</si>
  <si>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</si>
  <si>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</si>
  <si>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</si>
  <si>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</si>
  <si>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</si>
  <si>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</si>
  <si>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</si>
  <si>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</si>
  <si>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</si>
  <si>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</si>
  <si>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</si>
  <si>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</si>
  <si>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</si>
  <si>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</si>
  <si>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</si>
  <si>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</si>
  <si>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</si>
  <si>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</si>
  <si>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</si>
  <si>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</si>
  <si>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</si>
  <si>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</si>
  <si>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</si>
  <si>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</si>
  <si>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</si>
  <si>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</si>
  <si>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</si>
  <si>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</si>
  <si>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</si>
  <si>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</si>
  <si>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</si>
  <si>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</si>
  <si>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</si>
  <si>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</si>
  <si>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</si>
  <si>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</si>
  <si>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</si>
  <si>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</si>
  <si>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</si>
  <si>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</si>
  <si>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</si>
  <si>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</si>
  <si>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</si>
  <si>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</si>
  <si>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</si>
  <si>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</si>
  <si>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</si>
  <si>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</si>
  <si>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</si>
  <si>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</si>
  <si>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</si>
  <si>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</si>
  <si>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</si>
  <si>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</si>
  <si>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</si>
  <si>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</si>
  <si>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</si>
  <si>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</si>
  <si>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</si>
  <si>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</si>
  <si>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</si>
  <si>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</si>
  <si>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</si>
  <si>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</si>
  <si>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</si>
  <si>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</si>
  <si>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</si>
  <si>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</si>
  <si>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</si>
  <si>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</si>
  <si>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</si>
  <si>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</si>
  <si>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</si>
  <si>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</si>
  <si>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</si>
  <si>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</si>
  <si>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</si>
  <si>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</si>
  <si>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</si>
  <si>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</si>
  <si>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</si>
  <si>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</si>
  <si>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</si>
  <si>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</si>
  <si>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</si>
  <si>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</si>
  <si>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</si>
  <si>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</si>
  <si>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</si>
  <si>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</si>
  <si>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</si>
  <si>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</si>
  <si>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</si>
  <si>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</si>
  <si>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</si>
  <si>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</si>
  <si>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</si>
  <si>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</si>
  <si>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</si>
  <si>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</si>
  <si>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</si>
  <si>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</si>
  <si>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</si>
  <si>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</si>
  <si>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</si>
  <si>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</si>
  <si>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</si>
  <si>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</si>
  <si>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</si>
  <si>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</si>
  <si>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</si>
  <si>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</si>
  <si>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</si>
  <si>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</si>
  <si>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</si>
  <si>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</si>
  <si>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</si>
  <si>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</si>
  <si>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</si>
  <si>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</si>
  <si>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</si>
  <si>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</si>
  <si>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</si>
  <si>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</si>
  <si>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</si>
  <si>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</si>
  <si>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</si>
  <si>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</si>
  <si>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</si>
  <si>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</si>
  <si>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</si>
  <si>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</si>
  <si>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</si>
  <si>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</si>
  <si>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</si>
  <si>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</si>
  <si>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</si>
  <si>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</si>
  <si>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</si>
  <si>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</si>
  <si>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</si>
  <si>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</si>
  <si>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</si>
  <si>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</si>
  <si>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</si>
  <si>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</si>
  <si>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</si>
  <si>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</si>
  <si>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</si>
  <si>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</si>
  <si>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</si>
  <si>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</si>
  <si>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</si>
  <si>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</si>
  <si>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</si>
  <si>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</si>
  <si>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</si>
  <si>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</si>
  <si>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</si>
  <si>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</si>
  <si>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</si>
  <si>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</si>
  <si>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</si>
  <si>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</si>
  <si>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</si>
  <si>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</si>
  <si>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</si>
  <si>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</si>
  <si>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</si>
  <si>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</si>
  <si>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</si>
  <si>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</si>
  <si>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</si>
  <si>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</si>
  <si>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</si>
  <si>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</si>
  <si>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</si>
  <si>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</si>
  <si>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</si>
  <si>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</si>
  <si>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</si>
  <si>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</si>
  <si>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</si>
  <si>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</si>
  <si>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</si>
  <si>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</si>
  <si>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</si>
  <si>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</si>
  <si>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</si>
  <si>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</si>
  <si>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</si>
  <si>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</si>
  <si>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</si>
  <si>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</si>
  <si>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</si>
  <si>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</si>
  <si>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</si>
  <si>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</si>
  <si>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</si>
  <si>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</si>
  <si>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</si>
  <si>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</si>
  <si>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</si>
  <si>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</si>
  <si>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</si>
  <si>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</si>
  <si>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</si>
  <si>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</si>
  <si>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</si>
  <si>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</si>
  <si>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</si>
  <si>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</si>
  <si>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</si>
  <si>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</si>
  <si>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</si>
  <si>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</si>
  <si>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</si>
  <si>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</si>
  <si>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</si>
  <si>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</si>
  <si>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</si>
  <si>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</si>
  <si>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</si>
  <si>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</si>
  <si>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</si>
  <si>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</si>
  <si>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</si>
  <si>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</si>
  <si>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</si>
  <si>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</si>
  <si>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</si>
  <si>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</si>
  <si>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</si>
  <si>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</si>
  <si>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</si>
  <si>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</si>
  <si>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</si>
  <si>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</si>
  <si>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</si>
  <si>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</si>
  <si>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</si>
  <si>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</si>
  <si>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</si>
  <si>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</si>
  <si>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</si>
  <si>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</si>
  <si>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</si>
  <si>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</si>
  <si>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</si>
  <si>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</si>
  <si>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</si>
  <si>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</si>
  <si>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</si>
  <si>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</si>
  <si>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</si>
  <si>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</si>
  <si>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</si>
  <si>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</si>
  <si>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</si>
  <si>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</si>
  <si>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</si>
  <si>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</si>
  <si>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</si>
  <si>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</si>
  <si>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</si>
  <si>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</si>
  <si>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</si>
  <si>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</si>
  <si>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</si>
  <si>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</si>
  <si>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</si>
  <si>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</si>
  <si>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</si>
  <si>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</si>
  <si>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</si>
  <si>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</si>
  <si>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</si>
  <si>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</si>
  <si>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</si>
  <si>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</si>
  <si>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</si>
  <si>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</si>
  <si>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</si>
  <si>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</si>
  <si>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</si>
  <si>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</si>
  <si>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</si>
  <si>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</si>
  <si>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</si>
  <si>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</si>
  <si>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</si>
  <si>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</si>
  <si>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</si>
  <si>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</si>
  <si>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</si>
  <si>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</si>
  <si>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</si>
  <si>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</si>
  <si>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</si>
  <si>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</si>
  <si>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</si>
  <si>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</si>
  <si>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</si>
  <si>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</si>
  <si>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</si>
  <si>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</si>
  <si>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</si>
  <si>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</si>
  <si>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</si>
  <si>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</si>
  <si>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</si>
  <si>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</si>
  <si>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</si>
  <si>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</si>
  <si>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</si>
  <si>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</si>
  <si>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</si>
  <si>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</si>
  <si>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</si>
  <si>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</si>
  <si>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</si>
  <si>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</si>
  <si>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</si>
  <si>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</si>
  <si>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</si>
  <si>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</si>
  <si>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</si>
  <si>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</si>
  <si>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</si>
  <si>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</si>
  <si>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</si>
  <si>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</si>
  <si>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</si>
  <si>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</si>
  <si>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</si>
  <si>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</si>
  <si>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</si>
  <si>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</si>
  <si>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</si>
  <si>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</si>
  <si>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</si>
  <si>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</si>
  <si>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</si>
  <si>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</si>
  <si>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</si>
  <si>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</si>
  <si>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</si>
  <si>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</si>
  <si>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</si>
  <si>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</si>
  <si>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</si>
  <si>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</si>
  <si>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</si>
  <si>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</si>
  <si>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</si>
  <si>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</si>
  <si>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</si>
  <si>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</si>
  <si>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</si>
  <si>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</si>
  <si>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</si>
  <si>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</si>
  <si>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</si>
  <si>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</si>
  <si>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</si>
  <si>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</si>
  <si>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</si>
  <si>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</si>
  <si>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</si>
  <si>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</si>
  <si>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</si>
  <si>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</si>
  <si>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</si>
  <si>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</si>
  <si>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</si>
  <si>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</si>
  <si>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</si>
  <si>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</si>
  <si>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</si>
  <si>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</si>
  <si>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</si>
  <si>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</si>
  <si>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</si>
  <si>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</si>
  <si>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</si>
  <si>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</si>
  <si>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</si>
  <si>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</si>
  <si>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</si>
  <si>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</si>
  <si>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</si>
  <si>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</si>
  <si>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</si>
  <si>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</si>
  <si>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</si>
  <si>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</si>
  <si>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</si>
  <si>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</si>
  <si>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</si>
  <si>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</si>
  <si>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</si>
  <si>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</si>
  <si>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</si>
  <si>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</si>
  <si>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</si>
  <si>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</si>
  <si>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</si>
  <si>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</si>
  <si>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</si>
  <si>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</si>
  <si>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</si>
  <si>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</si>
  <si>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</si>
  <si>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</si>
  <si>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</si>
  <si>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</si>
  <si>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</si>
  <si>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</si>
  <si>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</si>
  <si>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</si>
  <si>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</si>
  <si>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</si>
  <si>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</si>
  <si>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</si>
  <si>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</si>
  <si>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</si>
  <si>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</si>
  <si>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</si>
  <si>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</si>
  <si>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</si>
  <si>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</si>
  <si>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</si>
  <si>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</si>
  <si>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</si>
  <si>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</si>
  <si>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</si>
  <si>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</si>
  <si>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</si>
  <si>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</si>
  <si>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</si>
  <si>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</si>
  <si>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</si>
  <si>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</si>
  <si>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</si>
  <si>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</si>
  <si>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</si>
  <si>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</si>
  <si>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</si>
  <si>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</si>
  <si>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</si>
  <si>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</si>
  <si>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</si>
  <si>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</si>
  <si>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</si>
  <si>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</si>
  <si>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</si>
  <si>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</si>
  <si>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</si>
  <si>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</si>
  <si>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</si>
  <si>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</si>
  <si>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</si>
  <si>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</si>
  <si>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</si>
  <si>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</si>
  <si>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</si>
  <si>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</si>
  <si>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</si>
  <si>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</si>
  <si>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</si>
  <si>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</si>
  <si>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</si>
  <si>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</si>
  <si>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</si>
  <si>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</si>
  <si>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</si>
  <si>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</si>
  <si>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</si>
  <si>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</si>
  <si>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</si>
  <si>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</si>
  <si>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</si>
  <si>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</si>
  <si>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</si>
  <si>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</si>
  <si>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</si>
  <si>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</si>
  <si>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</si>
  <si>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</si>
  <si>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</si>
  <si>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</si>
  <si>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</si>
  <si>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</si>
  <si>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</si>
  <si>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</si>
  <si>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</si>
  <si>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</si>
  <si>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</si>
  <si>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</si>
  <si>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</si>
  <si>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</si>
  <si>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</si>
  <si>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</si>
  <si>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</si>
  <si>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</si>
  <si>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</si>
  <si>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</si>
  <si>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</si>
  <si>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</si>
  <si>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</si>
  <si>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</si>
  <si>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</si>
  <si>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</si>
  <si>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</si>
  <si>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</si>
  <si>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</si>
  <si>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</si>
  <si>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</si>
  <si>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</si>
  <si>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</si>
  <si>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</si>
  <si>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</si>
  <si>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</si>
  <si>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</si>
  <si>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</si>
  <si>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</si>
  <si>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</si>
  <si>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</si>
  <si>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</si>
  <si>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</si>
  <si>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</si>
  <si>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</si>
  <si>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</si>
  <si>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</si>
  <si>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</si>
  <si>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</si>
  <si>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</si>
  <si>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</si>
  <si>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</si>
  <si>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</si>
  <si>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</si>
  <si>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</si>
  <si>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</si>
  <si>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</si>
  <si>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</si>
  <si>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</si>
  <si>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</si>
  <si>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</si>
  <si>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</si>
  <si>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</si>
  <si>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</si>
  <si>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</si>
  <si>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</si>
  <si>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</si>
  <si>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</si>
  <si>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</si>
  <si>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</si>
  <si>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</si>
  <si>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</si>
  <si>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</si>
  <si>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</si>
  <si>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</si>
  <si>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</si>
  <si>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</si>
  <si>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</si>
  <si>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</si>
  <si>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</si>
  <si>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</si>
  <si>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</si>
  <si>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</si>
  <si>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</si>
  <si>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</si>
  <si>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</si>
  <si>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</si>
  <si>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</si>
  <si>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</si>
  <si>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</si>
  <si>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</si>
  <si>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</si>
  <si>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</si>
  <si>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</si>
  <si>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</si>
  <si>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</si>
  <si>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</si>
  <si>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</si>
  <si>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</si>
  <si>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</si>
  <si>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</si>
  <si>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</si>
  <si>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</si>
  <si>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</si>
  <si>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</si>
  <si>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</si>
  <si>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</si>
  <si>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</si>
  <si>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</si>
  <si>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</si>
  <si>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</si>
  <si>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</si>
  <si>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</si>
  <si>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</si>
  <si>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</si>
  <si>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</si>
  <si>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</si>
  <si>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</si>
  <si>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</si>
  <si>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</si>
  <si>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</si>
  <si>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</si>
  <si>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</si>
  <si>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</si>
  <si>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</si>
  <si>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</si>
  <si>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</si>
  <si>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</si>
  <si>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</si>
  <si>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</si>
  <si>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</si>
  <si>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</si>
  <si>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</si>
  <si>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</si>
  <si>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</si>
  <si>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</si>
  <si>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</si>
  <si>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</si>
  <si>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</si>
  <si>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</si>
  <si>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</si>
  <si>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</si>
  <si>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</si>
  <si>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</si>
  <si>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</si>
  <si>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</si>
  <si>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</si>
  <si>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</si>
  <si>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</si>
  <si>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</si>
  <si>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</si>
  <si>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</si>
  <si>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</si>
  <si>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</si>
  <si>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</si>
  <si>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</si>
  <si>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</si>
  <si>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</si>
  <si>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</si>
  <si>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</si>
  <si>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</si>
  <si>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</si>
  <si>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</si>
  <si>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</si>
  <si>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</si>
  <si>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</si>
  <si>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</si>
  <si>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</si>
  <si>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</si>
  <si>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</si>
  <si>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</si>
  <si>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</si>
  <si>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</si>
  <si>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</si>
  <si>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</si>
  <si>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</si>
  <si>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</si>
  <si>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</si>
  <si>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</si>
  <si>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</si>
  <si>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</si>
  <si>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</si>
  <si>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</si>
  <si>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</si>
  <si>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</si>
  <si>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</si>
  <si>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</si>
  <si>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</si>
  <si>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</si>
  <si>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</si>
  <si>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</si>
  <si>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</si>
  <si>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</si>
  <si>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</si>
  <si>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</si>
  <si>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</si>
  <si>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</si>
  <si>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</si>
  <si>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</si>
  <si>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</si>
  <si>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</si>
  <si>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</si>
  <si>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</si>
  <si>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</si>
  <si>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</si>
  <si>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</si>
  <si>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</si>
  <si>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</si>
  <si>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</si>
  <si>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</si>
  <si>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</si>
  <si>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</si>
  <si>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</si>
  <si>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</si>
  <si>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</si>
  <si>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</si>
  <si>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</si>
  <si>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</si>
  <si>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</si>
  <si>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</si>
  <si>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</si>
  <si>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</si>
  <si>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</si>
  <si>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</si>
  <si>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</si>
  <si>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</si>
  <si>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</si>
  <si>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</si>
  <si>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</si>
  <si>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</si>
  <si>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</si>
  <si>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</si>
  <si>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</si>
  <si>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</si>
  <si>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</si>
  <si>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</si>
  <si>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</si>
  <si>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</si>
  <si>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</si>
  <si>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</si>
  <si>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</si>
  <si>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</si>
  <si>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</si>
  <si>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</si>
  <si>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</si>
  <si>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</si>
  <si>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</si>
  <si>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</si>
  <si>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</si>
  <si>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</si>
  <si>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</si>
  <si>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</si>
  <si>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</si>
  <si>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</si>
  <si>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</si>
  <si>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</si>
  <si>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</si>
  <si>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</si>
  <si>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</si>
  <si>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</si>
  <si>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</si>
  <si>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</si>
  <si>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</si>
  <si>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</si>
  <si>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</si>
  <si>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</si>
  <si>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</si>
  <si>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</si>
  <si>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</si>
  <si>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</si>
  <si>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</si>
  <si>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</si>
  <si>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</si>
  <si>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</si>
  <si>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</si>
  <si>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</si>
  <si>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</si>
  <si>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</si>
  <si>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</si>
  <si>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</si>
  <si>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</si>
  <si>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</si>
  <si>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</si>
  <si>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</si>
  <si>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</si>
  <si>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</si>
  <si>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</si>
  <si>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</si>
  <si>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</si>
  <si>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</si>
  <si>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</si>
  <si>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</si>
  <si>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</si>
  <si>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</si>
  <si>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</si>
  <si>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</si>
  <si>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</si>
  <si>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</si>
  <si>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</si>
  <si>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</si>
  <si>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</si>
  <si>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</si>
  <si>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</si>
  <si>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</si>
  <si>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</si>
  <si>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</si>
  <si>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</si>
  <si>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</si>
  <si>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</si>
  <si>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</si>
  <si>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</si>
  <si>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</si>
  <si>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</si>
  <si>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</si>
  <si>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</si>
  <si>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</si>
  <si>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</si>
  <si>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</si>
  <si>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</si>
  <si>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</si>
  <si>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</si>
  <si>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</si>
  <si>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</si>
  <si>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</si>
  <si>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</si>
  <si>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</si>
  <si>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</si>
  <si>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</si>
  <si>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</si>
  <si>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</si>
  <si>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</si>
  <si>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</si>
  <si>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</si>
  <si>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</si>
  <si>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</si>
  <si>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</si>
  <si>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</si>
  <si>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</si>
  <si>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</si>
  <si>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</si>
  <si>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</si>
  <si>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</si>
  <si>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</si>
  <si>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</si>
  <si>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</si>
  <si>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</si>
  <si>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</si>
  <si>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</si>
  <si>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</si>
  <si>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</si>
  <si>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</si>
  <si>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</si>
  <si>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</si>
  <si>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</si>
  <si>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</si>
  <si>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</si>
  <si>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</si>
  <si>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</si>
  <si>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</si>
  <si>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</si>
  <si>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</si>
  <si>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</si>
  <si>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</si>
  <si>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</si>
  <si>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</si>
  <si>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</si>
  <si>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</si>
  <si>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</si>
  <si>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</si>
  <si>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</si>
  <si>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</si>
  <si>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</si>
  <si>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</si>
  <si>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</si>
  <si>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</si>
  <si>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</si>
  <si>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</si>
  <si>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</si>
  <si>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</si>
  <si>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</si>
  <si>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</si>
  <si>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</si>
  <si>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</si>
  <si>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</si>
  <si>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</si>
  <si>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</si>
  <si>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</si>
  <si>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</si>
  <si>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</si>
  <si>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</si>
  <si>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</si>
  <si>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</si>
  <si>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</si>
  <si>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</si>
  <si>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</si>
  <si>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</si>
  <si>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</si>
  <si>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</si>
  <si>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</si>
  <si>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</si>
  <si>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</si>
  <si>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</si>
  <si>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</si>
  <si>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</si>
  <si>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</si>
  <si>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</si>
  <si>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</si>
  <si>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</si>
  <si>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</si>
  <si>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</si>
  <si>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</si>
  <si>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</si>
  <si>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</si>
  <si>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</si>
  <si>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</si>
  <si>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</si>
  <si>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</si>
  <si>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</si>
  <si>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</si>
  <si>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</si>
  <si>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</si>
  <si>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</si>
  <si>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</si>
  <si>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</si>
  <si>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</si>
  <si>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</si>
  <si>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</si>
  <si>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</si>
  <si>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</si>
  <si>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</si>
  <si>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</si>
  <si>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</si>
  <si>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</si>
  <si>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</si>
  <si>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</si>
  <si>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</si>
  <si>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</si>
  <si>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</si>
  <si>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</si>
  <si>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</si>
  <si>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</si>
  <si>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</si>
  <si>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</si>
  <si>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</si>
  <si>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</si>
  <si>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</si>
  <si>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</si>
  <si>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</si>
  <si>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</si>
  <si>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</si>
  <si>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</si>
  <si>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</si>
  <si>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</si>
  <si>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</si>
  <si>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</si>
  <si>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</si>
  <si>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</si>
  <si>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</si>
  <si>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</si>
  <si>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</si>
  <si>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</si>
  <si>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</si>
  <si>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</si>
  <si>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</si>
  <si>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</si>
  <si>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</si>
  <si>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</si>
  <si>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</si>
  <si>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</si>
  <si>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</si>
  <si>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</si>
  <si>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</si>
  <si>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</si>
  <si>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</si>
  <si>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</si>
  <si>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</si>
  <si>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</si>
  <si>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</si>
  <si>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</si>
  <si>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</si>
  <si>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</si>
  <si>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</si>
  <si>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</si>
  <si>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</si>
  <si>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</si>
  <si>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</si>
  <si>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</si>
  <si>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</si>
  <si>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</si>
  <si>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</si>
  <si>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</si>
  <si>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</si>
  <si>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</si>
  <si>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</si>
  <si>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</si>
  <si>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</si>
  <si>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</si>
  <si>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</si>
  <si>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</si>
  <si>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</si>
  <si>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</si>
  <si>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</si>
  <si>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</si>
  <si>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</si>
  <si>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</si>
  <si>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</si>
  <si>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</si>
  <si>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</si>
  <si>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</si>
  <si>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</si>
  <si>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</si>
  <si>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</si>
  <si>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</si>
  <si>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</si>
  <si>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</si>
  <si>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</si>
  <si>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</si>
  <si>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</si>
  <si>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</si>
  <si>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</si>
  <si>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</si>
  <si>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</si>
  <si>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</si>
  <si>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</si>
  <si>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</si>
  <si>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</si>
  <si>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</si>
  <si>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</si>
  <si>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</si>
  <si>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</si>
  <si>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</si>
  <si>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</si>
  <si>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</si>
  <si>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</si>
  <si>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</si>
  <si>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</si>
  <si>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</si>
  <si>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</si>
  <si>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</si>
  <si>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</si>
  <si>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</si>
  <si>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</si>
  <si>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</si>
  <si>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</si>
  <si>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</si>
  <si>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</si>
  <si>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</si>
  <si>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</si>
  <si>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</si>
  <si>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</si>
  <si>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</si>
  <si>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</si>
  <si>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</si>
  <si>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</si>
  <si>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</si>
  <si>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</si>
  <si>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</si>
  <si>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</si>
  <si>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</si>
  <si>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</si>
  <si>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</si>
  <si>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</si>
  <si>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</si>
  <si>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</si>
  <si>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</si>
  <si>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</si>
  <si>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</si>
  <si>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</si>
  <si>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</si>
  <si>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</si>
  <si>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</si>
  <si>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</si>
  <si>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</si>
  <si>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</si>
  <si>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</si>
  <si>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</si>
  <si>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</si>
  <si>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</si>
  <si>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</si>
  <si>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</si>
  <si>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</si>
  <si>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</si>
  <si>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</si>
  <si>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</si>
  <si>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</si>
  <si>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</si>
  <si>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</si>
  <si>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</si>
  <si>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</si>
  <si>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</si>
  <si>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</si>
  <si>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</si>
  <si>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</si>
  <si>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</si>
  <si>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</si>
  <si>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</si>
  <si>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</si>
  <si>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</si>
  <si>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</si>
  <si>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</si>
  <si>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</si>
  <si>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</si>
  <si>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</si>
  <si>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</si>
  <si>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</si>
  <si>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</si>
  <si>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</si>
  <si>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</si>
  <si>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</si>
  <si>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</si>
  <si>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</si>
  <si>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</si>
  <si>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</si>
  <si>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</si>
  <si>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</si>
  <si>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</si>
  <si>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</si>
  <si>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</si>
  <si>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</si>
  <si>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</si>
  <si>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</si>
  <si>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</si>
  <si>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</si>
  <si>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</si>
  <si>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</si>
  <si>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</si>
  <si>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</si>
  <si>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</si>
  <si>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</si>
  <si>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</si>
  <si>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</si>
  <si>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</si>
  <si>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</si>
  <si>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</si>
  <si>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</si>
  <si>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</si>
  <si>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</si>
  <si>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</si>
  <si>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</si>
  <si>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</si>
  <si>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</si>
  <si>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</si>
  <si>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</si>
  <si>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</si>
  <si>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</si>
  <si>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</si>
  <si>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</si>
  <si>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</si>
  <si>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</si>
  <si>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</si>
  <si>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</si>
  <si>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</si>
  <si>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</si>
  <si>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</si>
  <si>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</si>
  <si>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</si>
  <si>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</si>
  <si>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</si>
  <si>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</si>
  <si>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</si>
  <si>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</si>
  <si>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</si>
  <si>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</si>
  <si>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</si>
  <si>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</si>
  <si>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</si>
  <si>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</si>
  <si>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</si>
  <si>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</si>
  <si>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</si>
  <si>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</si>
  <si>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</si>
  <si>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</si>
  <si>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</si>
  <si>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</si>
  <si>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</si>
  <si>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</si>
  <si>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</si>
  <si>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</si>
  <si>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</si>
  <si>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</si>
  <si>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</si>
  <si>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</si>
  <si>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</si>
  <si>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</si>
  <si>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</si>
  <si>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</si>
  <si>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</si>
  <si>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</si>
  <si>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</si>
  <si>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</si>
  <si>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</si>
  <si>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</si>
  <si>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</si>
  <si>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</si>
  <si>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</si>
  <si>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</si>
  <si>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</si>
  <si>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</si>
  <si>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</si>
  <si>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</si>
  <si>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</si>
  <si>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</si>
  <si>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</si>
  <si>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</si>
  <si>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</si>
  <si>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</si>
  <si>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</si>
  <si>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</si>
  <si>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</si>
  <si>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</si>
  <si>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</si>
  <si>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</si>
  <si>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</si>
  <si>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</si>
  <si>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</si>
  <si>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</si>
  <si>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</si>
  <si>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</si>
  <si>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</si>
  <si>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</si>
  <si>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</si>
  <si>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</si>
  <si>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</si>
  <si>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</si>
  <si>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</si>
  <si>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</si>
  <si>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</si>
  <si>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</si>
  <si>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</si>
  <si>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</si>
  <si>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</si>
  <si>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</si>
  <si>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</si>
  <si>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</si>
  <si>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</si>
  <si>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</si>
  <si>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</si>
  <si>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</si>
  <si>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</si>
  <si>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</si>
  <si>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</si>
  <si>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</si>
  <si>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</si>
  <si>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</si>
  <si>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</si>
  <si>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</si>
  <si>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</si>
  <si>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</si>
  <si>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</si>
  <si>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</si>
  <si>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</si>
  <si>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</si>
  <si>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</si>
  <si>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</si>
  <si>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</si>
  <si>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</si>
  <si>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</si>
  <si>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</si>
  <si>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</si>
  <si>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</si>
  <si>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</si>
  <si>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</si>
  <si>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</si>
  <si>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</si>
  <si>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</si>
  <si>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</si>
  <si>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</si>
  <si>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</si>
  <si>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</si>
  <si>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</si>
  <si>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</si>
  <si>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</si>
  <si>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</si>
  <si>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</si>
  <si>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</si>
  <si>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</si>
  <si>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</si>
  <si>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</si>
  <si>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</si>
  <si>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</si>
  <si>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</si>
  <si>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</si>
  <si>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</si>
  <si>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</si>
  <si>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</si>
  <si>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</si>
  <si>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</si>
  <si>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</si>
  <si>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</si>
  <si>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</si>
  <si>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</si>
  <si>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</si>
  <si>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</si>
  <si>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</si>
  <si>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</si>
  <si>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</si>
  <si>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</si>
  <si>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</si>
  <si>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</si>
  <si>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</si>
  <si>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</si>
  <si>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</si>
  <si>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</si>
  <si>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</si>
  <si>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</si>
  <si>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</si>
  <si>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</si>
  <si>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</si>
  <si>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</si>
  <si>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</si>
  <si>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</si>
  <si>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</si>
  <si>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</si>
  <si>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</si>
  <si>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</si>
  <si>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</si>
  <si>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</si>
  <si>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</si>
  <si>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</si>
  <si>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</si>
  <si>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</si>
  <si>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</si>
  <si>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</si>
  <si>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</si>
  <si>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</si>
  <si>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</si>
  <si>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</si>
  <si>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</si>
  <si>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</si>
  <si>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</si>
  <si>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</si>
  <si>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</si>
  <si>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</si>
  <si>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</si>
  <si>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</si>
  <si>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</si>
  <si>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</si>
  <si>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</si>
  <si>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</si>
  <si>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</si>
  <si>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</si>
  <si>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</si>
  <si>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</si>
  <si>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</si>
  <si>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</si>
  <si>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</si>
  <si>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</si>
  <si>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</si>
  <si>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</si>
  <si>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</si>
  <si>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</si>
  <si>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</si>
  <si>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</si>
  <si>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</si>
  <si>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</si>
  <si>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</si>
  <si>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</si>
  <si>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</si>
  <si>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</si>
  <si>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</si>
  <si>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</si>
  <si>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</si>
  <si>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</si>
  <si>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</si>
  <si>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</si>
  <si>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</si>
  <si>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</si>
  <si>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</si>
  <si>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</si>
  <si>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</si>
  <si>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</si>
  <si>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</si>
  <si>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</si>
  <si>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</si>
  <si>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</si>
  <si>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</si>
  <si>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</si>
  <si>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</si>
  <si>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</si>
  <si>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</si>
  <si>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</si>
  <si>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</si>
  <si>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</si>
  <si>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</si>
  <si>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</si>
  <si>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</si>
  <si>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</si>
  <si>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</si>
  <si>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</si>
  <si>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</si>
  <si>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</si>
  <si>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</si>
  <si>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</si>
  <si>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</si>
  <si>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</si>
  <si>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</si>
  <si>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</si>
  <si>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</si>
  <si>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</si>
  <si>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</si>
  <si>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</si>
  <si>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</si>
  <si>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</si>
  <si>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</si>
  <si>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</si>
  <si>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</si>
  <si>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</si>
  <si>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</si>
  <si>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</si>
  <si>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</si>
  <si>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</si>
  <si>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</si>
  <si>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</si>
  <si>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</si>
  <si>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</si>
  <si>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</si>
  <si>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</si>
  <si>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</si>
  <si>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</si>
  <si>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</si>
  <si>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</si>
  <si>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</si>
  <si>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</si>
  <si>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</si>
  <si>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</si>
  <si>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</si>
  <si>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</si>
  <si>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</si>
  <si>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</si>
  <si>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</si>
  <si>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</si>
  <si>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</si>
  <si>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</si>
  <si>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</si>
  <si>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</si>
  <si>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</si>
  <si>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</si>
  <si>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</si>
  <si>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</si>
  <si>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</si>
  <si>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</si>
  <si>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</si>
  <si>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</si>
  <si>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</si>
  <si>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</si>
  <si>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</si>
  <si>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</si>
  <si>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</si>
  <si>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</si>
  <si>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</si>
  <si>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</si>
  <si>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</si>
  <si>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</si>
  <si>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</si>
  <si>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</si>
  <si>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</si>
  <si>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</si>
  <si>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</si>
  <si>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</si>
  <si>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</si>
  <si>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</si>
  <si>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</si>
  <si>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</si>
  <si>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</si>
  <si>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</si>
  <si>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</si>
  <si>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</si>
  <si>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</si>
  <si>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</si>
  <si>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</si>
  <si>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</si>
  <si>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</si>
  <si>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</si>
  <si>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</si>
  <si>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</si>
  <si>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</si>
  <si>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</si>
  <si>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</si>
  <si>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</si>
  <si>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</si>
  <si>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</si>
  <si>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</si>
  <si>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</si>
  <si>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</si>
  <si>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</si>
  <si>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</si>
  <si>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</si>
  <si>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</si>
  <si>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</si>
  <si>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</si>
  <si>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</si>
  <si>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</si>
  <si>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</si>
  <si>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</si>
  <si>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</si>
  <si>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</si>
  <si>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</si>
  <si>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</si>
  <si>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</si>
  <si>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</si>
  <si>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</si>
  <si>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</si>
  <si>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</si>
  <si>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</si>
  <si>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</si>
  <si>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</si>
  <si>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</si>
  <si>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</si>
  <si>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</si>
  <si>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</si>
  <si>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</si>
  <si>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</si>
  <si>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</si>
  <si>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</si>
  <si>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</si>
  <si>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</si>
  <si>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</si>
  <si>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</si>
  <si>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</si>
  <si>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</si>
  <si>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</si>
  <si>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</si>
  <si>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</si>
  <si>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</si>
  <si>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</si>
  <si>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</si>
  <si>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</si>
  <si>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</si>
  <si>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</si>
  <si>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</si>
  <si>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</si>
  <si>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</si>
  <si>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</si>
  <si>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</si>
  <si>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</si>
  <si>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</si>
  <si>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</si>
  <si>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</si>
  <si>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</si>
  <si>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</si>
  <si>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</si>
  <si>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</si>
  <si>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</si>
  <si>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</si>
  <si>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</si>
  <si>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</si>
  <si>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</si>
  <si>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</si>
  <si>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</si>
  <si>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</si>
  <si>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</si>
  <si>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</si>
  <si>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</si>
  <si>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</si>
  <si>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</si>
  <si>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</si>
  <si>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</si>
  <si>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</si>
  <si>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</si>
  <si>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</si>
  <si>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</si>
  <si>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</si>
  <si>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</si>
  <si>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</si>
  <si>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</si>
  <si>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</si>
  <si>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</si>
  <si>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</si>
  <si>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</si>
  <si>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</si>
  <si>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</si>
  <si>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</si>
  <si>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</si>
  <si>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</si>
  <si>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</si>
  <si>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</si>
  <si>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</si>
  <si>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</si>
  <si>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</si>
  <si>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</si>
  <si>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</si>
  <si>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</si>
  <si>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</si>
  <si>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</si>
  <si>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</si>
  <si>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</si>
  <si>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</si>
  <si>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</si>
  <si>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</si>
  <si>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</si>
  <si>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</si>
  <si>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</si>
  <si>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</si>
  <si>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</si>
  <si>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</si>
  <si>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</si>
  <si>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</si>
  <si>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</si>
  <si>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</si>
  <si>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</si>
  <si>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</si>
  <si>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</si>
  <si>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</si>
  <si>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</si>
  <si>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</si>
  <si>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</si>
  <si>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</si>
  <si>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</si>
  <si>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</si>
  <si>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</si>
  <si>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</si>
  <si>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</si>
  <si>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</si>
  <si>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</si>
  <si>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</si>
  <si>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</si>
  <si>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</si>
  <si>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</si>
  <si>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</si>
  <si>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</si>
  <si>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</si>
  <si>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</si>
  <si>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</si>
  <si>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</si>
  <si>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</si>
  <si>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</si>
  <si>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</si>
  <si>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</si>
  <si>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</si>
  <si>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</si>
  <si>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</si>
  <si>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</si>
  <si>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</si>
  <si>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</si>
  <si>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</si>
  <si>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</si>
  <si>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</si>
  <si>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</si>
  <si>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</si>
  <si>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</si>
  <si>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</si>
  <si>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</si>
  <si>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</si>
  <si>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</si>
  <si>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</si>
  <si>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</si>
  <si>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</si>
  <si>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</si>
  <si>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</si>
  <si>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</si>
  <si>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</si>
  <si>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</si>
  <si>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</si>
  <si>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</si>
  <si>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</si>
  <si>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</si>
  <si>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</si>
  <si>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</si>
  <si>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</si>
  <si>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</si>
  <si>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</si>
  <si>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</si>
  <si>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</si>
  <si>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</si>
  <si>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</si>
  <si>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</si>
  <si>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</si>
  <si>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</si>
  <si>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</si>
  <si>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</si>
  <si>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</si>
  <si>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</si>
  <si>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</si>
  <si>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</si>
  <si>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</si>
  <si>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</si>
  <si>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</si>
  <si>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</si>
  <si>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</si>
  <si>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</si>
  <si>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</si>
  <si>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</si>
  <si>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</si>
  <si>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</si>
  <si>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</si>
  <si>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</si>
  <si>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</si>
  <si>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</si>
  <si>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</si>
  <si>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</si>
  <si>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</si>
  <si>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</si>
  <si>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</si>
  <si>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</si>
  <si>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</si>
  <si>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</si>
  <si>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</si>
  <si>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</si>
  <si>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</si>
  <si>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</si>
  <si>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</si>
  <si>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</si>
  <si>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</si>
  <si>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</si>
  <si>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</si>
  <si>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</si>
  <si>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</si>
  <si>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</si>
  <si>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</si>
  <si>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</si>
  <si>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</si>
  <si>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</si>
  <si>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</si>
  <si>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</si>
  <si>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</si>
  <si>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</si>
  <si>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</si>
  <si>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</si>
  <si>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</si>
  <si>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</si>
  <si>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</si>
  <si>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</si>
  <si>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</si>
  <si>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</si>
  <si>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</si>
  <si>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</si>
  <si>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</si>
  <si>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</si>
  <si>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</si>
  <si>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</si>
  <si>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</si>
  <si>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</si>
  <si>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</si>
  <si>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</si>
  <si>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</si>
  <si>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</si>
  <si>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</si>
  <si>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</si>
  <si>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</si>
  <si>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</si>
  <si>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</si>
  <si>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</si>
  <si>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</si>
  <si>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</si>
  <si>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</si>
  <si>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</si>
  <si>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</si>
  <si>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</si>
  <si>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</si>
  <si>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</si>
  <si>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</si>
  <si>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</si>
  <si>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</si>
  <si>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</si>
  <si>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</si>
  <si>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</si>
  <si>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</si>
  <si>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</si>
  <si>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</si>
  <si>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</si>
  <si>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</si>
  <si>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</si>
  <si>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</si>
  <si>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</si>
  <si>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</si>
  <si>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</si>
  <si>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</si>
  <si>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</si>
  <si>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</si>
  <si>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</si>
  <si>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</si>
  <si>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</si>
  <si>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</si>
  <si>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</si>
  <si>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</si>
  <si>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</si>
  <si>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</si>
  <si>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</si>
  <si>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</si>
  <si>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</si>
  <si>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</si>
  <si>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</si>
  <si>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</si>
  <si>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</si>
  <si>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</si>
  <si>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</si>
  <si>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</si>
  <si>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</si>
  <si>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</si>
  <si>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</si>
  <si>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</si>
  <si>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</si>
  <si>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</si>
  <si>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</si>
  <si>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</si>
  <si>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</si>
  <si>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</si>
  <si>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</si>
  <si>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</si>
  <si>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</si>
  <si>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</si>
  <si>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</si>
  <si>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</si>
  <si>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</si>
  <si>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</si>
  <si>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</si>
  <si>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</si>
  <si>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</si>
  <si>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</si>
  <si>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</si>
  <si>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</si>
  <si>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</si>
  <si>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</si>
  <si>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</si>
  <si>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</si>
  <si>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</si>
  <si>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</si>
  <si>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</si>
  <si>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</si>
  <si>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</si>
  <si>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</si>
  <si>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</si>
  <si>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</si>
  <si>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</si>
  <si>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</si>
  <si>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</si>
  <si>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</si>
  <si>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</si>
  <si>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</si>
  <si>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</si>
  <si>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</si>
  <si>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</si>
  <si>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</si>
  <si>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</si>
  <si>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</si>
  <si>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</si>
  <si>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</si>
  <si>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</si>
  <si>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</si>
  <si>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</si>
  <si>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</si>
  <si>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</si>
  <si>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</si>
  <si>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</si>
  <si>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</si>
  <si>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</si>
  <si>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</si>
  <si>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</si>
  <si>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</si>
  <si>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</si>
  <si>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</si>
  <si>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</si>
  <si>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</si>
  <si>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</si>
  <si>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</si>
  <si>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</si>
  <si>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</si>
  <si>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</si>
  <si>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</si>
  <si>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</si>
  <si>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</si>
  <si>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</si>
  <si>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</si>
  <si>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</si>
  <si>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</si>
  <si>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</si>
  <si>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</si>
  <si>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</si>
  <si>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</si>
  <si>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</si>
  <si>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</si>
  <si>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</si>
  <si>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</si>
  <si>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</si>
  <si>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</si>
  <si>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</si>
  <si>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</si>
  <si>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</si>
  <si>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</si>
  <si>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</si>
  <si>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</si>
  <si>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</si>
  <si>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</si>
  <si>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</si>
  <si>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</si>
  <si>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</si>
  <si>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</si>
  <si>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</si>
  <si>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</si>
  <si>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</si>
  <si>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</si>
  <si>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</si>
  <si>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</si>
  <si>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</si>
  <si>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</si>
  <si>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</si>
  <si>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</si>
  <si>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</si>
  <si>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</si>
  <si>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</si>
  <si>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</si>
  <si>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</si>
  <si>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</si>
  <si>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</si>
  <si>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</si>
  <si>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</si>
  <si>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</si>
  <si>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</si>
  <si>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</si>
  <si>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</si>
  <si>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</si>
  <si>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</si>
  <si>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</si>
  <si>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</si>
  <si>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</si>
  <si>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</si>
  <si>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</si>
  <si>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</si>
  <si>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</si>
  <si>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</si>
  <si>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</si>
  <si>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</si>
  <si>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</si>
  <si>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</si>
  <si>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</si>
  <si>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</si>
  <si>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</si>
  <si>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</si>
  <si>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</si>
  <si>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</si>
  <si>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</si>
  <si>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</si>
  <si>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</si>
  <si>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</si>
  <si>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</si>
  <si>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</si>
  <si>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</si>
  <si>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</si>
  <si>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</si>
  <si>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</si>
  <si>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</si>
  <si>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</si>
  <si>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</si>
  <si>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</si>
  <si>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</si>
  <si>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</si>
  <si>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</si>
  <si>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</si>
  <si>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</si>
  <si>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</si>
  <si>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</si>
  <si>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</si>
  <si>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</si>
  <si>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</si>
  <si>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</si>
  <si>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</si>
  <si>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</si>
  <si>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</si>
  <si>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</si>
  <si>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</si>
  <si>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</si>
  <si>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</si>
  <si>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</si>
  <si>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</si>
  <si>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</si>
  <si>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</si>
  <si>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</si>
  <si>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</si>
  <si>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</si>
  <si>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</si>
  <si>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</si>
  <si>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</si>
  <si>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</si>
  <si>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</si>
  <si>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</si>
  <si>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</si>
  <si>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</si>
  <si>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</si>
  <si>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</si>
  <si>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</si>
  <si>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</si>
  <si>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</si>
  <si>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</si>
  <si>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</si>
  <si>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</si>
  <si>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</si>
  <si>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</si>
  <si>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</si>
  <si>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</si>
  <si>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</si>
  <si>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</si>
  <si>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</si>
  <si>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</si>
  <si>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</si>
  <si>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</si>
  <si>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</si>
  <si>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</si>
  <si>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</si>
  <si>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</si>
  <si>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</si>
  <si>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</si>
  <si>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</si>
  <si>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</si>
  <si>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</si>
  <si>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</si>
  <si>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</si>
  <si>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</si>
  <si>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</si>
  <si>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</si>
  <si>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</si>
  <si>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</si>
  <si>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</si>
  <si>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</si>
  <si>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</si>
  <si>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</si>
  <si>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</si>
  <si>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</si>
  <si>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</si>
  <si>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</si>
  <si>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</si>
  <si>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</si>
  <si>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</si>
  <si>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</si>
  <si>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</si>
  <si>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</si>
  <si>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</si>
  <si>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</si>
  <si>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</si>
  <si>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</si>
  <si>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</si>
  <si>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</si>
  <si>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</si>
  <si>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</si>
  <si>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</si>
  <si>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</si>
  <si>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</si>
  <si>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</si>
  <si>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</si>
  <si>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</si>
  <si>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</si>
  <si>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</si>
  <si>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</si>
  <si>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</si>
  <si>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</si>
  <si>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</si>
  <si>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</si>
  <si>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</si>
  <si>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</si>
  <si>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</si>
  <si>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</si>
  <si>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</si>
  <si>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</si>
  <si>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</si>
  <si>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</si>
  <si>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</si>
  <si>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</si>
  <si>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</si>
  <si>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</si>
  <si>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</si>
  <si>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</si>
  <si>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</si>
  <si>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</si>
  <si>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</si>
  <si>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</si>
  <si>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</si>
  <si>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</si>
  <si>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</si>
  <si>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</si>
  <si>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</si>
  <si>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</si>
  <si>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</si>
  <si>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</si>
  <si>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</si>
  <si>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</si>
  <si>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</si>
  <si>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</si>
  <si>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</si>
  <si>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</si>
  <si>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</si>
  <si>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</si>
  <si>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</si>
  <si>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</si>
  <si>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</si>
  <si>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</si>
  <si>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</si>
  <si>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</si>
  <si>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</si>
  <si>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</si>
  <si>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</si>
  <si>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</si>
  <si>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</si>
  <si>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</si>
  <si>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</si>
  <si>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</si>
  <si>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</si>
  <si>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</si>
  <si>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</si>
  <si>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</si>
  <si>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</si>
  <si>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</si>
  <si>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</si>
  <si>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</si>
  <si>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</si>
  <si>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</si>
  <si>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</si>
  <si>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</si>
  <si>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</si>
  <si>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</si>
  <si>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</si>
  <si>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</si>
  <si>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</si>
  <si>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</si>
  <si>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</si>
  <si>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</si>
  <si>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</si>
  <si>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</si>
  <si>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</si>
  <si>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</si>
  <si>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</si>
  <si>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</si>
  <si>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</si>
  <si>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</si>
  <si>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</si>
  <si>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</si>
  <si>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</si>
  <si>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</si>
  <si>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</si>
  <si>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</si>
  <si>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</si>
  <si>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</si>
  <si>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</si>
  <si>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</si>
  <si>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</si>
  <si>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</si>
  <si>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</si>
  <si>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</si>
  <si>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</si>
  <si>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</si>
  <si>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</si>
  <si>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</si>
  <si>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</si>
  <si>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</si>
  <si>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</si>
  <si>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</si>
  <si>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</si>
  <si>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</si>
  <si>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</si>
  <si>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</si>
  <si>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</si>
  <si>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</si>
  <si>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</si>
  <si>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</si>
  <si>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</si>
  <si>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</si>
  <si>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</si>
  <si>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</si>
  <si>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</si>
  <si>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</si>
  <si>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</si>
  <si>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</si>
  <si>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</si>
  <si>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</si>
  <si>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</si>
  <si>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</si>
  <si>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</si>
  <si>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</si>
  <si>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</si>
  <si>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</si>
  <si>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</si>
  <si>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</si>
  <si>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</si>
  <si>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</si>
  <si>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</si>
  <si>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</si>
  <si>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</si>
  <si>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</si>
  <si>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</si>
  <si>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</si>
  <si>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</si>
  <si>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</si>
  <si>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</si>
  <si>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</si>
  <si>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</si>
  <si>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</si>
  <si>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</si>
  <si>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</si>
  <si>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</si>
  <si>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</si>
  <si>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</si>
  <si>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</si>
  <si>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</si>
  <si>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</si>
  <si>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</si>
  <si>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</si>
  <si>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</si>
  <si>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</si>
  <si>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</si>
  <si>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</si>
  <si>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</si>
  <si>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</si>
  <si>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</si>
  <si>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</si>
  <si>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</si>
  <si>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</si>
  <si>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</si>
  <si>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</si>
  <si>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</si>
  <si>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</si>
  <si>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</si>
  <si>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</si>
  <si>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</si>
  <si>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</si>
  <si>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</si>
  <si>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</si>
  <si>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</si>
  <si>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</si>
  <si>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</si>
  <si>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</si>
  <si>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</si>
  <si>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</si>
  <si>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</si>
  <si>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</si>
  <si>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</si>
  <si>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</si>
  <si>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</si>
  <si>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</si>
  <si>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</si>
  <si>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</si>
  <si>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</si>
  <si>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</si>
  <si>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</si>
  <si>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</si>
  <si>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</si>
  <si>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</si>
  <si>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</si>
  <si>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</si>
  <si>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</si>
  <si>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</si>
  <si>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</si>
  <si>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</si>
  <si>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</si>
  <si>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</si>
  <si>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</si>
  <si>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</si>
  <si>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</si>
  <si>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</si>
  <si>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</si>
  <si>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</si>
  <si>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</si>
  <si>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</si>
  <si>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</si>
  <si>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</si>
  <si>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</si>
  <si>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</si>
  <si>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</si>
  <si>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</si>
  <si>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</si>
  <si>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</si>
  <si>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</si>
  <si>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</si>
  <si>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</si>
  <si>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</si>
  <si>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</si>
  <si>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</si>
  <si>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</si>
  <si>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</si>
  <si>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</si>
  <si>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</si>
  <si>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</si>
  <si>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</si>
  <si>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</si>
  <si>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</si>
  <si>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</si>
  <si>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</si>
  <si>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</si>
  <si>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</si>
  <si>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</si>
  <si>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</si>
  <si>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</si>
  <si>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</si>
  <si>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</si>
  <si>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</si>
  <si>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</si>
  <si>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</si>
  <si>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</si>
  <si>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</si>
  <si>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</si>
  <si>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</si>
  <si>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</si>
  <si>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</si>
  <si>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</si>
  <si>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</si>
  <si>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</si>
  <si>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</si>
  <si>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</si>
  <si>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</si>
  <si>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</si>
  <si>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</si>
  <si>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</si>
  <si>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</si>
  <si>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</si>
  <si>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</si>
  <si>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</si>
  <si>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</si>
  <si>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</si>
  <si>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</si>
  <si>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</si>
  <si>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</si>
  <si>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</si>
  <si>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</si>
  <si>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</si>
  <si>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</si>
  <si>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</si>
  <si>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</si>
  <si>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</si>
  <si>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</si>
  <si>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</si>
  <si>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</si>
  <si>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</si>
  <si>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</si>
  <si>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</si>
  <si>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</si>
  <si>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</si>
  <si>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</si>
  <si>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</si>
  <si>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</si>
  <si>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</si>
  <si>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</si>
  <si>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</si>
  <si>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</si>
  <si>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</si>
  <si>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</si>
  <si>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</si>
  <si>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</si>
  <si>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</si>
  <si>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</si>
  <si>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</si>
  <si>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</si>
  <si>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</si>
  <si>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</si>
  <si>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</si>
  <si>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</si>
  <si>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</si>
  <si>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</si>
  <si>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</si>
  <si>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</si>
  <si>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</si>
  <si>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</si>
  <si>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</si>
  <si>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</si>
  <si>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</si>
  <si>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</si>
  <si>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</si>
  <si>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</si>
  <si>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</si>
  <si>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</si>
  <si>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</si>
  <si>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</si>
  <si>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</si>
  <si>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</si>
  <si>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</si>
  <si>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</si>
  <si>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</si>
  <si>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</si>
  <si>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</si>
  <si>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</si>
  <si>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</si>
  <si>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</si>
  <si>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</si>
  <si>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</si>
  <si>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</si>
  <si>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</si>
  <si>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</si>
  <si>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</si>
  <si>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</si>
  <si>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</si>
  <si>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</si>
  <si>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</si>
  <si>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</si>
  <si>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</si>
  <si>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</si>
  <si>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</si>
  <si>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</si>
  <si>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</si>
  <si>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</si>
  <si>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</si>
  <si>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</si>
  <si>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</si>
  <si>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</si>
  <si>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</si>
  <si>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</si>
  <si>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</si>
  <si>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</si>
  <si>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</si>
  <si>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</si>
  <si>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</si>
  <si>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</si>
  <si>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</si>
  <si>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</si>
  <si>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</si>
  <si>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</si>
  <si>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</si>
  <si>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</si>
  <si>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</si>
  <si>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</si>
  <si>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</si>
  <si>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</si>
  <si>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</si>
  <si>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</si>
  <si>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</si>
  <si>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</si>
  <si>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</si>
  <si>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</si>
  <si>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</si>
  <si>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</si>
  <si>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</si>
  <si>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</si>
  <si>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</si>
  <si>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</si>
  <si>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</si>
  <si>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</si>
  <si>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</si>
  <si>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</si>
  <si>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</si>
  <si>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</si>
  <si>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</si>
  <si>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</si>
  <si>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</si>
  <si>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</si>
  <si>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</si>
  <si>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</si>
  <si>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</si>
  <si>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</si>
  <si>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</si>
  <si>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</si>
  <si>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</si>
  <si>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</si>
  <si>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</si>
  <si>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</si>
  <si>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</si>
  <si>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</si>
  <si>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</si>
  <si>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</si>
  <si>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</si>
  <si>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</si>
  <si>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</si>
  <si>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</si>
  <si>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</si>
  <si>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</si>
  <si>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</si>
  <si>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</si>
  <si>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</si>
  <si>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</si>
  <si>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</si>
  <si>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</si>
  <si>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</si>
  <si>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</si>
  <si>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</si>
  <si>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</si>
  <si>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</si>
  <si>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</si>
  <si>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</si>
  <si>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</si>
  <si>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</si>
  <si>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</si>
  <si>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</si>
  <si>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</si>
  <si>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</si>
  <si>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</si>
  <si>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</si>
  <si>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</si>
  <si>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</si>
  <si>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</si>
  <si>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</si>
  <si>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</si>
  <si>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</si>
  <si>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</si>
  <si>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</si>
  <si>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</si>
  <si>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</si>
  <si>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</si>
  <si>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</si>
  <si>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</si>
  <si>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</si>
  <si>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</si>
  <si>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</si>
  <si>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</si>
  <si>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</si>
  <si>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</si>
  <si>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</si>
  <si>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</si>
  <si>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</si>
  <si>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</si>
  <si>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</si>
  <si>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</si>
  <si>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</si>
  <si>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</si>
  <si>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</si>
  <si>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</si>
  <si>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</si>
  <si>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</si>
  <si>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</si>
  <si>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</si>
  <si>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</si>
  <si>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</si>
  <si>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</si>
  <si>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</si>
  <si>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</si>
  <si>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</si>
  <si>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</si>
  <si>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</si>
  <si>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</si>
  <si>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</si>
  <si>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</si>
  <si>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</si>
  <si>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</si>
  <si>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</si>
  <si>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</si>
  <si>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</si>
  <si>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</si>
  <si>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</si>
  <si>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</si>
  <si>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</si>
  <si>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</si>
  <si>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</si>
  <si>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</si>
  <si>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</si>
  <si>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</si>
  <si>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</si>
  <si>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</si>
  <si>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</si>
  <si>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</si>
  <si>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</si>
  <si>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</si>
  <si>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</si>
  <si>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</si>
  <si>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</si>
  <si>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</si>
  <si>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</si>
  <si>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</si>
  <si>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</si>
  <si>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</si>
  <si>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</si>
  <si>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</si>
  <si>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</si>
  <si>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</si>
  <si>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</si>
  <si>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</si>
  <si>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</si>
  <si>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</si>
  <si>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</si>
  <si>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</si>
  <si>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</si>
  <si>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</si>
  <si>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</si>
  <si>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</si>
  <si>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</si>
  <si>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</si>
  <si>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</si>
  <si>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</si>
  <si>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</si>
  <si>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</si>
  <si>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</si>
  <si>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</si>
  <si>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</si>
  <si>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</si>
  <si>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</si>
  <si>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</si>
  <si>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</si>
  <si>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</si>
  <si>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</si>
  <si>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</si>
  <si>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</si>
  <si>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</si>
  <si>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</si>
  <si>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</si>
  <si>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</si>
  <si>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</si>
  <si>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</si>
  <si>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</si>
  <si>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</si>
  <si>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</si>
  <si>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</si>
  <si>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</si>
  <si>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</si>
  <si>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</si>
  <si>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</si>
  <si>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</si>
  <si>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</si>
  <si>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</si>
  <si>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</si>
  <si>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</si>
  <si>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</si>
  <si>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</si>
  <si>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</si>
  <si>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</si>
  <si>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</si>
  <si>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</si>
  <si>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</si>
  <si>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</si>
  <si>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</si>
  <si>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</si>
  <si>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</si>
  <si>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</si>
  <si>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</si>
  <si>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</si>
  <si>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</si>
  <si>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</si>
  <si>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</si>
  <si>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</si>
  <si>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</si>
  <si>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</si>
  <si>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</si>
  <si>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</si>
  <si>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</si>
  <si>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</si>
  <si>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</si>
  <si>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</si>
  <si>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</si>
  <si>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</si>
  <si>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</si>
  <si>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</si>
  <si>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</si>
  <si>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</si>
  <si>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</si>
  <si>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</si>
  <si>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</si>
  <si>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</si>
  <si>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</si>
  <si>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</si>
  <si>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</si>
  <si>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</si>
  <si>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</si>
  <si>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</si>
  <si>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</si>
  <si>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</si>
  <si>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</si>
  <si>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</si>
  <si>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</si>
  <si>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</si>
  <si>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</si>
  <si>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</si>
  <si>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</si>
  <si>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</si>
  <si>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</si>
  <si>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</si>
  <si>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</si>
  <si>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</si>
  <si>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</si>
  <si>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</si>
  <si>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</si>
  <si>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</si>
  <si>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</si>
  <si>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</si>
  <si>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</si>
  <si>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</si>
  <si>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</si>
  <si>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</si>
  <si>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</si>
  <si>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</si>
  <si>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</si>
  <si>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</si>
  <si>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</si>
  <si>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</si>
  <si>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</si>
  <si>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</si>
  <si>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</si>
  <si>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</si>
  <si>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</si>
  <si>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</si>
  <si>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</si>
  <si>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</si>
  <si>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</si>
  <si>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</si>
  <si>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</si>
  <si>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</si>
  <si>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</si>
  <si>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</si>
  <si>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</si>
  <si>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</si>
  <si>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</si>
  <si>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</si>
  <si>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</si>
  <si>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</si>
  <si>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</si>
  <si>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</si>
  <si>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</si>
  <si>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</si>
  <si>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</si>
  <si>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</si>
  <si>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</si>
  <si>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</si>
  <si>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</si>
  <si>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</si>
  <si>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</si>
  <si>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</si>
  <si>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</si>
  <si>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</si>
  <si>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</si>
  <si>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</si>
  <si>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</si>
  <si>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</si>
  <si>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</si>
  <si>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</si>
  <si>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</si>
  <si>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</si>
  <si>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</si>
  <si>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</si>
  <si>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</si>
  <si>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</si>
  <si>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</si>
  <si>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</si>
  <si>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</si>
  <si>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</si>
  <si>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</si>
  <si>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</si>
  <si>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</si>
  <si>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</si>
  <si>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</si>
  <si>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</si>
  <si>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</si>
  <si>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</si>
  <si>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</si>
  <si>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</si>
  <si>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</si>
  <si>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</si>
  <si>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</si>
  <si>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</si>
  <si>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</si>
  <si>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</si>
  <si>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</si>
  <si>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</si>
  <si>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</si>
  <si>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</si>
  <si>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</si>
  <si>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</si>
  <si>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</si>
  <si>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</si>
  <si>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</si>
  <si>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</si>
  <si>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</si>
  <si>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</si>
  <si>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</si>
  <si>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</si>
  <si>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</si>
  <si>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</si>
  <si>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</si>
  <si>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</si>
  <si>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</si>
  <si>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</si>
  <si>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</si>
  <si>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</si>
  <si>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</si>
  <si>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</si>
  <si>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</si>
  <si>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</si>
  <si>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</si>
  <si>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</si>
  <si>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</si>
  <si>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</si>
  <si>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</si>
  <si>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</si>
  <si>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</si>
  <si>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</si>
  <si>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</si>
  <si>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</si>
  <si>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</si>
  <si>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</si>
  <si>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</si>
  <si>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</si>
  <si>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</si>
  <si>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</si>
  <si>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</si>
  <si>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</si>
  <si>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</si>
  <si>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</si>
  <si>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</si>
  <si>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</si>
  <si>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</si>
  <si>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</si>
  <si>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</si>
  <si>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</si>
  <si>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</si>
  <si>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</si>
  <si>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</si>
  <si>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</si>
  <si>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</si>
  <si>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</si>
  <si>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</si>
  <si>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</si>
  <si>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</si>
  <si>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</si>
  <si>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</si>
  <si>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</si>
  <si>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</si>
  <si>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</si>
  <si>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</si>
  <si>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</si>
  <si>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</si>
  <si>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</si>
  <si>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</si>
  <si>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</si>
  <si>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</si>
  <si>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</si>
  <si>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</si>
  <si>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</si>
  <si>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</si>
  <si>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</si>
  <si>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</si>
  <si>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</si>
  <si>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</si>
  <si>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</si>
  <si>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</si>
  <si>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</si>
  <si>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</si>
  <si>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</si>
  <si>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</si>
  <si>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</si>
  <si>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</si>
  <si>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</si>
  <si>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</si>
  <si>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</si>
  <si>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</si>
  <si>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</si>
  <si>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</si>
  <si>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</si>
  <si>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</si>
  <si>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</si>
  <si>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</si>
  <si>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</si>
  <si>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</si>
  <si>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</si>
  <si>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</si>
  <si>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</si>
  <si>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</si>
  <si>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</si>
  <si>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</si>
  <si>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</si>
  <si>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</si>
  <si>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</si>
  <si>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</si>
  <si>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</si>
  <si>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</si>
  <si>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</si>
  <si>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</si>
  <si>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</si>
  <si>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</si>
  <si>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</si>
  <si>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</si>
  <si>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</si>
  <si>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</si>
  <si>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</si>
  <si>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</si>
  <si>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</si>
  <si>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</si>
  <si>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</si>
  <si>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</si>
  <si>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</si>
  <si>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</si>
  <si>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</si>
  <si>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</si>
  <si>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</si>
  <si>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</si>
  <si>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</si>
  <si>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</si>
  <si>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</si>
  <si>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</si>
  <si>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</si>
  <si>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</si>
  <si>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</si>
  <si>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</si>
  <si>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</si>
  <si>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</si>
  <si>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</si>
  <si>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</si>
  <si>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</si>
  <si>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</si>
  <si>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</si>
  <si>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</si>
  <si>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</si>
  <si>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</si>
  <si>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</si>
  <si>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</si>
  <si>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</si>
  <si>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</si>
  <si>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</si>
  <si>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</si>
  <si>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</si>
  <si>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</si>
  <si>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</si>
  <si>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</si>
  <si>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</si>
  <si>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</si>
  <si>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</si>
  <si>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</si>
  <si>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</si>
  <si>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</si>
  <si>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</si>
  <si>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</si>
  <si>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</si>
  <si>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</si>
  <si>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</si>
  <si>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</si>
  <si>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</si>
  <si>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</si>
  <si>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</si>
  <si>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</si>
  <si>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</si>
  <si>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</si>
  <si>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</si>
  <si>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</si>
  <si>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</si>
  <si>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</si>
  <si>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</si>
  <si>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</si>
  <si>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</si>
  <si>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</si>
  <si>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</si>
  <si>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</si>
  <si>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</si>
  <si>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</si>
  <si>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</si>
  <si>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</si>
  <si>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</si>
  <si>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</si>
  <si>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</si>
  <si>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</si>
  <si>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</si>
  <si>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</si>
  <si>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</si>
  <si>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</si>
  <si>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</si>
  <si>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</si>
  <si>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</si>
  <si>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</si>
  <si>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</si>
  <si>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</si>
  <si>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</si>
  <si>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</si>
  <si>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</si>
  <si>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</si>
  <si>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</si>
  <si>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</si>
  <si>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</si>
  <si>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</si>
  <si>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</si>
  <si>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</si>
  <si>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</si>
  <si>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</si>
  <si>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</si>
  <si>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</si>
  <si>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</si>
  <si>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</si>
  <si>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</si>
  <si>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</si>
  <si>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</si>
  <si>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</si>
  <si>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</si>
  <si>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</si>
  <si>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</si>
  <si>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</si>
  <si>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</si>
  <si>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</si>
  <si>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</si>
  <si>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</si>
  <si>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</si>
  <si>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</si>
  <si>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</si>
  <si>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</si>
  <si>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</si>
  <si>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</si>
  <si>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</si>
  <si>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</si>
  <si>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</si>
  <si>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</si>
  <si>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</si>
  <si>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</si>
  <si>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</si>
  <si>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</si>
  <si>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</si>
  <si>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</si>
  <si>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</si>
  <si>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</si>
  <si>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</si>
  <si>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</si>
  <si>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</si>
  <si>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</si>
  <si>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</si>
  <si>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</si>
  <si>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</si>
  <si>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</si>
  <si>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</si>
  <si>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</si>
  <si>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</si>
  <si>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</si>
  <si>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</si>
  <si>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</si>
  <si>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</si>
  <si>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</si>
  <si>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</si>
  <si>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</si>
  <si>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</si>
  <si>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</si>
  <si>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</si>
  <si>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</si>
  <si>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</si>
  <si>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</si>
  <si>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</si>
  <si>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</si>
  <si>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</si>
  <si>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</si>
  <si>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</si>
  <si>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</si>
  <si>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</si>
  <si>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</si>
  <si>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</si>
  <si>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</si>
  <si>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</si>
  <si>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</si>
  <si>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</si>
  <si>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</si>
  <si>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</si>
  <si>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</si>
  <si>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</si>
  <si>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</si>
  <si>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</si>
  <si>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</si>
  <si>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</si>
  <si>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</si>
  <si>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</si>
  <si>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</si>
  <si>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</si>
  <si>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</si>
  <si>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</si>
  <si>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</si>
  <si>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</si>
  <si>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</si>
  <si>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</si>
  <si>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</si>
  <si>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</si>
  <si>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</si>
  <si>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</si>
  <si>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</si>
  <si>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</si>
  <si>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</si>
  <si>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</si>
  <si>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</si>
  <si>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</si>
  <si>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</si>
  <si>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</si>
  <si>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</si>
  <si>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</si>
  <si>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</si>
  <si>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</si>
  <si>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</si>
  <si>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</si>
  <si>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</si>
  <si>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</si>
  <si>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</si>
  <si>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</si>
  <si>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</si>
  <si>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</si>
  <si>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</si>
  <si>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</si>
  <si>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</si>
  <si>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</si>
  <si>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</si>
  <si>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</si>
  <si>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</si>
  <si>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</si>
  <si>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</si>
  <si>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</si>
  <si>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</si>
  <si>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</si>
  <si>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</si>
  <si>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</si>
  <si>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</si>
  <si>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</si>
  <si>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</si>
  <si>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</si>
  <si>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</si>
  <si>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</si>
  <si>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</si>
  <si>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</si>
  <si>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</si>
  <si>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</si>
  <si>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</si>
  <si>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</si>
  <si>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</si>
  <si>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</si>
  <si>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</si>
  <si>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</si>
  <si>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</si>
  <si>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</si>
  <si>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</si>
  <si>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</si>
  <si>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</si>
  <si>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</si>
  <si>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</si>
  <si>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</si>
  <si>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</si>
  <si>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</si>
  <si>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</si>
  <si>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</si>
  <si>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</si>
  <si>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</si>
  <si>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</si>
  <si>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</si>
  <si>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</si>
  <si>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</si>
  <si>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</si>
  <si>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</si>
  <si>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</si>
  <si>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</si>
  <si>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</si>
  <si>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</si>
  <si>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</si>
  <si>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</si>
  <si>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</si>
  <si>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</si>
  <si>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</si>
  <si>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</si>
  <si>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</si>
  <si>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</si>
  <si>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</si>
  <si>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</si>
  <si>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</si>
  <si>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</si>
  <si>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</si>
  <si>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</si>
  <si>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</si>
  <si>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</si>
  <si>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</si>
  <si>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</si>
  <si>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</si>
  <si>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</si>
  <si>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</si>
  <si>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</si>
  <si>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</si>
  <si>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</si>
  <si>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</si>
  <si>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</si>
  <si>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</si>
  <si>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</si>
  <si>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</si>
  <si>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</si>
  <si>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</si>
  <si>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</si>
  <si>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</si>
  <si>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</si>
  <si>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</si>
  <si>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</si>
  <si>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</si>
  <si>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</si>
  <si>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</si>
  <si>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</si>
  <si>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</si>
  <si>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</si>
  <si>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</si>
  <si>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</si>
  <si>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</si>
  <si>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</si>
  <si>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</si>
  <si>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</si>
  <si>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</si>
  <si>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</si>
  <si>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</si>
  <si>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</si>
  <si>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</si>
  <si>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</si>
  <si>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</si>
  <si>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</si>
  <si>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</si>
  <si>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</si>
  <si>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</si>
  <si>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</si>
  <si>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</si>
  <si>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</si>
  <si>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</si>
  <si>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</si>
  <si>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</si>
  <si>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</si>
  <si>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</si>
  <si>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</si>
  <si>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</si>
  <si>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</si>
  <si>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</si>
  <si>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</si>
  <si>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</si>
  <si>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</si>
  <si>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</si>
  <si>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</si>
  <si>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</si>
  <si>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</si>
  <si>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</si>
  <si>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</si>
  <si>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</si>
  <si>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</si>
  <si>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</si>
  <si>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</si>
  <si>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</si>
  <si>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</si>
  <si>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</si>
  <si>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</si>
  <si>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</si>
  <si>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</si>
  <si>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</si>
  <si>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</si>
  <si>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</si>
  <si>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</si>
  <si>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</si>
  <si>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</si>
  <si>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</si>
  <si>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</si>
  <si>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</si>
  <si>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</si>
  <si>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</si>
  <si>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</si>
  <si>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</si>
  <si>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</si>
  <si>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</si>
  <si>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</si>
  <si>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</si>
  <si>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</si>
  <si>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</si>
  <si>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</si>
  <si>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</si>
  <si>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</si>
  <si>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</si>
  <si>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</si>
  <si>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</si>
  <si>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</si>
  <si>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</si>
  <si>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</si>
  <si>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</si>
  <si>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</si>
  <si>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</si>
  <si>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</si>
  <si>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</si>
  <si>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</si>
  <si>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</si>
  <si>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</si>
  <si>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</si>
  <si>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</si>
  <si>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</si>
  <si>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</si>
  <si>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</si>
  <si>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</si>
  <si>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</si>
  <si>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</si>
  <si>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</si>
  <si>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</si>
  <si>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</si>
  <si>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</si>
  <si>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</si>
  <si>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</si>
  <si>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</si>
  <si>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</si>
  <si>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</si>
  <si>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</si>
  <si>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</si>
  <si>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</si>
  <si>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</si>
  <si>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</si>
  <si>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</si>
  <si>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</si>
  <si>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</si>
  <si>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</si>
  <si>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</si>
  <si>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</si>
  <si>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</si>
  <si>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</si>
  <si>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</si>
  <si>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</si>
  <si>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</si>
  <si>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</si>
  <si>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</si>
  <si>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</si>
  <si>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</si>
  <si>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</si>
  <si>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</si>
  <si>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</si>
  <si>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</si>
  <si>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</si>
  <si>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</si>
  <si>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</si>
  <si>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</si>
  <si>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</si>
  <si>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</si>
  <si>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</si>
  <si>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</si>
  <si>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</si>
  <si>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</si>
  <si>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</si>
  <si>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</si>
  <si>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</si>
  <si>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</si>
  <si>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</si>
  <si>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</si>
  <si>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</si>
  <si>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</si>
  <si>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</si>
  <si>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</si>
  <si>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</si>
  <si>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</si>
  <si>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</si>
  <si>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</si>
  <si>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</si>
  <si>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</si>
  <si>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</si>
  <si>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</si>
  <si>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</si>
  <si>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</si>
  <si>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</si>
  <si>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</si>
  <si>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</si>
  <si>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</si>
  <si>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</si>
  <si>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</si>
  <si>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</si>
  <si>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</si>
  <si>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</si>
  <si>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</si>
  <si>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</si>
  <si>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</si>
  <si>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</si>
  <si>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</si>
  <si>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</si>
  <si>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</si>
  <si>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</si>
  <si>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</si>
  <si>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</si>
  <si>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</si>
  <si>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</si>
  <si>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</si>
  <si>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</si>
  <si>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</si>
  <si>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</si>
  <si>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</si>
  <si>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</si>
  <si>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</si>
  <si>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</si>
  <si>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</si>
  <si>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</si>
  <si>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</si>
  <si>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</si>
  <si>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</si>
  <si>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</si>
  <si>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</si>
  <si>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</si>
  <si>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</si>
  <si>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</si>
  <si>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</si>
  <si>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</si>
  <si>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</si>
  <si>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</si>
  <si>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</si>
  <si>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</si>
  <si>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</si>
  <si>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</si>
  <si>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</si>
  <si>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</si>
  <si>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</si>
  <si>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</si>
  <si>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</si>
  <si>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</si>
  <si>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</si>
  <si>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</si>
  <si>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</si>
  <si>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</si>
  <si>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</si>
  <si>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</si>
  <si>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</si>
  <si>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</si>
  <si>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</si>
  <si>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</si>
  <si>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</si>
  <si>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</si>
  <si>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</si>
  <si>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</si>
  <si>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</si>
  <si>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</si>
  <si>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</si>
  <si>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</si>
  <si>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</si>
  <si>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</si>
  <si>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</si>
  <si>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</si>
  <si>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</si>
  <si>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</si>
  <si>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</si>
  <si>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</si>
  <si>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</si>
  <si>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</si>
  <si>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</si>
  <si>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</si>
  <si>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</si>
  <si>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</si>
  <si>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</si>
  <si>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</si>
  <si>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</si>
  <si>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</si>
  <si>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</si>
  <si>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</si>
  <si>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</si>
  <si>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</si>
  <si>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</si>
  <si>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</si>
  <si>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</si>
  <si>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</si>
  <si>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</si>
  <si>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</si>
  <si>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</si>
  <si>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</si>
  <si>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</si>
  <si>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</si>
  <si>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</si>
  <si>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</si>
  <si>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</si>
  <si>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</si>
  <si>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</si>
  <si>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</si>
  <si>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</si>
  <si>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</si>
  <si>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</si>
  <si>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</si>
  <si>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</si>
  <si>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</si>
  <si>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</si>
  <si>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</si>
  <si>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</si>
  <si>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</si>
  <si>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</si>
  <si>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</si>
  <si>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</si>
  <si>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</si>
  <si>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</si>
  <si>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</si>
  <si>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</si>
  <si>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</si>
  <si>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</si>
  <si>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</si>
  <si>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</si>
  <si>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</si>
  <si>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</si>
  <si>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</si>
  <si>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</si>
  <si>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</si>
  <si>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</si>
  <si>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</si>
  <si>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</si>
  <si>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</si>
  <si>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</si>
  <si>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</si>
  <si>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</si>
  <si>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</si>
  <si>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</si>
  <si>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</si>
  <si>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</si>
  <si>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</si>
  <si>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</si>
  <si>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</si>
  <si>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</si>
  <si>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</si>
  <si>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</si>
  <si>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</si>
  <si>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</si>
  <si>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</si>
  <si>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</si>
  <si>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</si>
  <si>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</si>
  <si>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</si>
  <si>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</si>
  <si>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</si>
  <si>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</si>
  <si>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</si>
  <si>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</si>
  <si>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</si>
  <si>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</si>
  <si>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</si>
  <si>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</si>
  <si>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</si>
  <si>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</si>
  <si>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</si>
  <si>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</si>
  <si>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</si>
  <si>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</si>
  <si>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</si>
  <si>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</si>
  <si>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</si>
  <si>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</si>
  <si>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</si>
  <si>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</si>
  <si>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</si>
  <si>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</si>
  <si>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</si>
  <si>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</si>
  <si>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</si>
  <si>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</si>
  <si>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</si>
  <si>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</si>
  <si>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</si>
  <si>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</si>
  <si>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</si>
  <si>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</si>
  <si>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</si>
  <si>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</si>
  <si>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</si>
  <si>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</si>
  <si>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</si>
  <si>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</si>
  <si>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</si>
  <si>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</si>
  <si>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</si>
  <si>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</si>
  <si>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</si>
  <si>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</si>
  <si>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</si>
  <si>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</si>
  <si>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</si>
  <si>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</si>
  <si>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</si>
  <si>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</si>
  <si>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</si>
  <si>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</si>
  <si>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</si>
  <si>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</si>
  <si>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</si>
  <si>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</si>
  <si>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</si>
  <si>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</si>
  <si>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</si>
  <si>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</si>
  <si>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</si>
  <si>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</si>
  <si>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</si>
  <si>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</si>
  <si>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</si>
  <si>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</si>
  <si>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</si>
  <si>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</si>
  <si>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</si>
  <si>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</si>
  <si>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</si>
  <si>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</si>
  <si>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</si>
  <si>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</si>
  <si>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</si>
  <si>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</si>
  <si>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</si>
  <si>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</si>
  <si>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</si>
  <si>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</si>
  <si>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</si>
  <si>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</si>
  <si>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</si>
  <si>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</si>
  <si>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</si>
  <si>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</si>
  <si>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</si>
  <si>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</si>
  <si>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</si>
  <si>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</si>
  <si>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</si>
  <si>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</si>
  <si>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</si>
  <si>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</si>
  <si>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</si>
  <si>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</si>
  <si>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</si>
  <si>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</si>
  <si>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</si>
  <si>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</si>
  <si>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</si>
  <si>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</si>
  <si>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</si>
  <si>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</si>
  <si>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</si>
  <si>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</si>
  <si>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</si>
  <si>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</si>
  <si>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</si>
  <si>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</si>
  <si>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</si>
  <si>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</si>
  <si>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</si>
  <si>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</si>
  <si>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</si>
  <si>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</si>
  <si>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</si>
  <si>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</si>
  <si>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</si>
  <si>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</si>
  <si>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</si>
  <si>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</si>
  <si>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</si>
  <si>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</si>
  <si>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</si>
  <si>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</si>
  <si>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</si>
  <si>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</si>
  <si>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</si>
  <si>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</si>
  <si>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</si>
  <si>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</si>
  <si>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</si>
  <si>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</si>
  <si>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</si>
  <si>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</si>
  <si>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</si>
  <si>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</si>
  <si>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</si>
  <si>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</si>
  <si>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</si>
  <si>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</si>
  <si>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</si>
  <si>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</si>
  <si>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</si>
  <si>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</si>
  <si>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</si>
  <si>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</si>
  <si>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</si>
  <si>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</si>
  <si>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</si>
  <si>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</si>
  <si>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</si>
  <si>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</si>
  <si>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</si>
  <si>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</si>
  <si>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</si>
  <si>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</si>
  <si>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</si>
  <si>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</si>
  <si>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</si>
  <si>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</si>
  <si>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</si>
  <si>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</si>
  <si>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</si>
  <si>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</si>
  <si>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</si>
  <si>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</si>
  <si>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</si>
  <si>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</si>
  <si>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</si>
  <si>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</si>
  <si>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</si>
  <si>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</si>
  <si>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</si>
  <si>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</si>
  <si>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</si>
  <si>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</si>
  <si>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</si>
  <si>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</si>
  <si>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</si>
  <si>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</si>
  <si>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</si>
  <si>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</si>
  <si>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</si>
  <si>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</si>
  <si>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</si>
  <si>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</si>
  <si>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</si>
  <si>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</si>
  <si>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</si>
  <si>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</si>
  <si>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</si>
  <si>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</si>
  <si>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</si>
  <si>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</si>
  <si>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</si>
  <si>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</si>
  <si>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</si>
  <si>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</si>
  <si>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</si>
  <si>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</si>
  <si>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</si>
  <si>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</si>
  <si>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</si>
  <si>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</si>
  <si>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</si>
  <si>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</si>
  <si>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</si>
  <si>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</si>
  <si>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</si>
  <si>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</si>
  <si>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</si>
  <si>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</si>
  <si>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</si>
  <si>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</si>
  <si>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</si>
  <si>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</si>
  <si>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</si>
  <si>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</si>
  <si>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</si>
  <si>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</si>
  <si>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</si>
  <si>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</si>
  <si>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</si>
  <si>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</si>
  <si>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</si>
  <si>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</si>
  <si>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</si>
  <si>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</si>
  <si>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</si>
  <si>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</si>
  <si>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</si>
  <si>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</si>
  <si>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</si>
  <si>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</si>
  <si>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</si>
  <si>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</si>
  <si>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</si>
  <si>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</si>
  <si>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</si>
  <si>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</si>
  <si>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</si>
  <si>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</si>
  <si>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</si>
  <si>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</si>
  <si>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</si>
  <si>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</si>
  <si>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</si>
  <si>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</si>
  <si>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</si>
  <si>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</si>
  <si>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</si>
  <si>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</si>
  <si>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</si>
  <si>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</si>
  <si>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</si>
  <si>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</si>
  <si>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</si>
  <si>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</si>
  <si>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</si>
  <si>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</si>
  <si>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</si>
  <si>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</si>
  <si>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</si>
  <si>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</si>
  <si>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</si>
  <si>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</si>
  <si>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</si>
  <si>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</si>
  <si>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</si>
  <si>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</si>
  <si>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</si>
  <si>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</si>
  <si>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</si>
  <si>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</si>
  <si>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</si>
  <si>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</si>
  <si>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</si>
  <si>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</si>
  <si>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</si>
  <si>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</si>
  <si>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</si>
  <si>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</si>
  <si>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</si>
  <si>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</si>
  <si>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</si>
  <si>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</si>
  <si>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</si>
  <si>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</si>
  <si>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</si>
  <si>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</si>
  <si>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</si>
  <si>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</si>
  <si>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</si>
  <si>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</si>
  <si>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</si>
  <si>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</si>
  <si>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</si>
  <si>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</si>
  <si>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</si>
  <si>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</si>
  <si>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</si>
  <si>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</si>
  <si>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</si>
  <si>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</si>
  <si>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</si>
  <si>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</si>
  <si>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</si>
  <si>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</si>
  <si>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</si>
  <si>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</si>
  <si>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</si>
  <si>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</si>
  <si>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</si>
  <si>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</si>
  <si>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</si>
  <si>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</si>
  <si>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</si>
  <si>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</si>
  <si>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</si>
  <si>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</si>
  <si>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</si>
  <si>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</si>
  <si>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</si>
  <si>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</si>
  <si>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</si>
  <si>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</si>
  <si>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</si>
  <si>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</si>
  <si>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</si>
  <si>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</si>
  <si>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</si>
  <si>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</si>
  <si>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</si>
  <si>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</si>
  <si>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</si>
  <si>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</si>
  <si>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</si>
  <si>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</si>
  <si>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</si>
  <si>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</si>
  <si>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</si>
  <si>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</si>
  <si>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</si>
  <si>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</si>
  <si>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</si>
  <si>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</si>
  <si>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</si>
  <si>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</si>
  <si>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</si>
  <si>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</si>
  <si>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</si>
  <si>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</si>
  <si>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</si>
  <si>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</si>
  <si>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</si>
  <si>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</si>
  <si>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</si>
  <si>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</si>
  <si>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</si>
  <si>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</si>
  <si>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</si>
  <si>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</si>
  <si>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</si>
  <si>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</si>
  <si>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</si>
  <si>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</si>
  <si>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</si>
  <si>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</si>
  <si>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</si>
  <si>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</si>
  <si>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</si>
  <si>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</si>
  <si>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</si>
  <si>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</si>
  <si>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</si>
  <si>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</si>
  <si>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</si>
  <si>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</si>
  <si>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</si>
  <si>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</si>
  <si>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</si>
  <si>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</si>
  <si>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</si>
  <si>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</si>
  <si>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</si>
  <si>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</si>
  <si>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</si>
  <si>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</si>
  <si>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</si>
  <si>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</si>
  <si>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</si>
  <si>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</si>
  <si>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</si>
  <si>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</si>
  <si>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</si>
  <si>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</si>
  <si>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</si>
  <si>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</si>
  <si>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</si>
  <si>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</si>
  <si>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</si>
  <si>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</si>
  <si>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</si>
  <si>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</si>
  <si>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</si>
  <si>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</si>
  <si>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</si>
  <si>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</si>
  <si>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</si>
  <si>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</si>
  <si>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</si>
  <si>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</si>
  <si>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</si>
  <si>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</si>
  <si>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</si>
  <si>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</si>
  <si>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</si>
  <si>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</si>
  <si>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</si>
  <si>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</si>
  <si>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</si>
  <si>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</si>
  <si>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</si>
  <si>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</si>
  <si>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</si>
  <si>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</si>
  <si>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</si>
  <si>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</si>
  <si>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</si>
  <si>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</si>
  <si>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</si>
  <si>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</si>
  <si>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</si>
  <si>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</si>
  <si>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</si>
  <si>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</si>
  <si>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</si>
  <si>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</si>
  <si>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</si>
  <si>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</si>
  <si>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</si>
  <si>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</si>
  <si>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</si>
  <si>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</si>
  <si>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</si>
  <si>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</si>
  <si>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</si>
  <si>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</si>
  <si>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</si>
  <si>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</si>
  <si>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</si>
  <si>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</si>
  <si>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</si>
  <si>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</si>
  <si>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</si>
  <si>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</si>
  <si>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</si>
  <si>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</si>
  <si>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</si>
  <si>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</si>
  <si>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</si>
  <si>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</si>
  <si>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</si>
  <si>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</si>
  <si>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</si>
  <si>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</si>
  <si>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</si>
  <si>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</si>
  <si>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</si>
  <si>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</si>
  <si>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</si>
  <si>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</si>
  <si>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</si>
  <si>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</si>
  <si>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</si>
  <si>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</si>
  <si>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</si>
  <si>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</si>
  <si>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</si>
  <si>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</si>
  <si>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</si>
  <si>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</si>
  <si>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</si>
  <si>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</si>
  <si>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</si>
  <si>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</si>
  <si>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</si>
  <si>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</si>
  <si>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</si>
  <si>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</si>
  <si>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</si>
  <si>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</si>
  <si>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</si>
  <si>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</si>
  <si>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</si>
  <si>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</si>
  <si>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</si>
  <si>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</si>
  <si>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</si>
  <si>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</si>
  <si>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</si>
  <si>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</si>
  <si>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</si>
  <si>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</si>
  <si>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</si>
  <si>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</si>
  <si>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</si>
  <si>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</si>
  <si>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</si>
  <si>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</si>
  <si>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</si>
  <si>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</si>
  <si>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</si>
  <si>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</si>
  <si>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</si>
  <si>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</si>
  <si>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</si>
  <si>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</si>
  <si>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</si>
  <si>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</si>
  <si>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</si>
  <si>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</si>
  <si>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</si>
  <si>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</si>
  <si>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</si>
  <si>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</si>
  <si>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</si>
  <si>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</si>
  <si>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</si>
  <si>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</si>
  <si>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</si>
  <si>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</si>
  <si>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</si>
  <si>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</si>
  <si>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</si>
  <si>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</si>
  <si>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</si>
  <si>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</si>
  <si>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</si>
  <si>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</si>
  <si>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</si>
  <si>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</si>
  <si>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</si>
  <si>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</si>
  <si>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</si>
  <si>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</si>
  <si>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</si>
  <si>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</si>
  <si>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</si>
  <si>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</si>
  <si>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</si>
  <si>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</si>
  <si>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</si>
  <si>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</si>
  <si>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</si>
  <si>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</si>
  <si>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</si>
  <si>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</si>
  <si>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</si>
  <si>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</si>
  <si>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</si>
  <si>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</si>
  <si>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</si>
  <si>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</si>
  <si>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</si>
  <si>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</si>
  <si>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</si>
  <si>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</si>
  <si>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</si>
  <si>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</si>
  <si>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</si>
  <si>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</si>
  <si>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</si>
  <si>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</si>
  <si>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</si>
  <si>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</si>
  <si>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</si>
  <si>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</si>
  <si>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</si>
  <si>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</si>
  <si>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</si>
  <si>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</si>
  <si>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</si>
  <si>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</si>
  <si>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</si>
  <si>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</si>
  <si>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</si>
  <si>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</si>
  <si>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</si>
  <si>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</si>
  <si>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</si>
  <si>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</si>
  <si>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</si>
  <si>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</si>
  <si>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</si>
  <si>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</si>
  <si>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</si>
  <si>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</si>
  <si>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</si>
  <si>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</si>
  <si>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</si>
  <si>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</si>
  <si>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</si>
  <si>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</si>
  <si>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</si>
  <si>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</si>
  <si>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</si>
  <si>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</si>
  <si>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</si>
  <si>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</si>
  <si>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</si>
  <si>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</si>
  <si>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</si>
  <si>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</si>
  <si>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</si>
  <si>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</si>
  <si>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</si>
  <si>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</si>
  <si>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</si>
  <si>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</si>
  <si>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</si>
  <si>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</si>
  <si>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</si>
  <si>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</si>
  <si>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</si>
  <si>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</si>
  <si>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</si>
  <si>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</si>
  <si>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</si>
  <si>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</si>
  <si>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</si>
  <si>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</si>
  <si>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</si>
  <si>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</si>
  <si>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</si>
  <si>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</si>
  <si>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</si>
  <si>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</si>
  <si>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</si>
  <si>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</si>
  <si>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</si>
  <si>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</si>
  <si>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</si>
  <si>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</si>
  <si>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</si>
  <si>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</si>
  <si>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</si>
  <si>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</si>
  <si>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</si>
  <si>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</si>
  <si>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</si>
  <si>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</si>
  <si>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</si>
  <si>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</si>
  <si>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</si>
  <si>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</si>
  <si>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</si>
  <si>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</si>
  <si>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</si>
  <si>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</si>
  <si>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</si>
  <si>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</si>
  <si>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</si>
  <si>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</si>
  <si>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</si>
  <si>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</si>
  <si>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</si>
  <si>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</si>
  <si>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</si>
  <si>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</si>
  <si>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</si>
  <si>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</si>
  <si>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</si>
  <si>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</si>
  <si>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</si>
  <si>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</si>
  <si>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</si>
  <si>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</si>
  <si>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</si>
  <si>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</si>
  <si>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</si>
  <si>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</si>
  <si>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</si>
  <si>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</si>
  <si>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</si>
  <si>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</si>
  <si>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</si>
  <si>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</si>
  <si>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</si>
  <si>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</si>
  <si>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</si>
  <si>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</si>
  <si>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</si>
  <si>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</si>
  <si>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</si>
  <si>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</si>
  <si>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</si>
  <si>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</si>
  <si>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</si>
  <si>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</si>
  <si>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</si>
  <si>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</si>
  <si>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</si>
  <si>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</si>
  <si>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</si>
  <si>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</si>
  <si>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</si>
  <si>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</si>
  <si>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</si>
  <si>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</si>
  <si>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</si>
  <si>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</si>
  <si>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</si>
  <si>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</si>
  <si>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</si>
  <si>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</si>
  <si>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</si>
  <si>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</si>
  <si>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</si>
  <si>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</si>
  <si>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</si>
  <si>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</si>
  <si>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</si>
  <si>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</si>
  <si>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</si>
  <si>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</si>
  <si>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</si>
  <si>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</si>
  <si>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</si>
  <si>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</si>
  <si>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</si>
  <si>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</si>
  <si>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</si>
  <si>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</si>
  <si>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</si>
  <si>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</si>
  <si>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</si>
  <si>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</si>
  <si>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</si>
  <si>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</si>
  <si>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</si>
  <si>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</si>
  <si>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</si>
  <si>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</si>
  <si>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</si>
  <si>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</si>
  <si>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</si>
  <si>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</si>
  <si>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</si>
  <si>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</si>
  <si>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</si>
  <si>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</si>
  <si>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</si>
  <si>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</si>
  <si>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</si>
  <si>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</si>
  <si>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</si>
  <si>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</si>
  <si>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</si>
  <si>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</si>
  <si>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</si>
  <si>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</si>
  <si>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</si>
  <si>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</si>
  <si>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</si>
  <si>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</si>
  <si>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</si>
  <si>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</si>
  <si>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</si>
  <si>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</si>
  <si>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</si>
  <si>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</si>
  <si>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</si>
  <si>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</si>
  <si>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</si>
  <si>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</si>
  <si>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</si>
  <si>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</si>
  <si>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</si>
  <si>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</si>
  <si>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</si>
  <si>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</si>
  <si>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</si>
  <si>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</si>
  <si>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</si>
  <si>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</si>
  <si>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</si>
  <si>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</si>
  <si>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</si>
  <si>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</si>
  <si>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</si>
  <si>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</si>
  <si>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</si>
  <si>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</si>
  <si>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</si>
  <si>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</si>
  <si>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</si>
  <si>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</si>
  <si>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</si>
  <si>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</si>
  <si>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</si>
  <si>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</si>
  <si>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</si>
  <si>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</si>
  <si>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</si>
  <si>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</si>
  <si>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</si>
  <si>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</si>
  <si>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</si>
  <si>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</si>
  <si>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</si>
  <si>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</si>
  <si>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</si>
  <si>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</si>
  <si>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</si>
  <si>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</si>
  <si>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</si>
  <si>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</si>
  <si>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</si>
  <si>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</si>
  <si>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</si>
  <si>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</si>
  <si>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</si>
  <si>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</si>
  <si>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</si>
  <si>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</si>
  <si>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</si>
  <si>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</si>
  <si>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</si>
  <si>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</si>
  <si>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</si>
  <si>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</si>
  <si>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</si>
  <si>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</si>
  <si>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</si>
  <si>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</si>
  <si>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</si>
  <si>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</si>
  <si>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</si>
  <si>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</si>
  <si>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</si>
  <si>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</si>
  <si>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</si>
  <si>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</si>
  <si>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</si>
  <si>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</si>
  <si>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</si>
  <si>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</si>
  <si>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</si>
  <si>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</si>
  <si>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</si>
  <si>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</si>
  <si>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</si>
  <si>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</si>
  <si>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</si>
  <si>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</si>
  <si>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</si>
  <si>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</si>
  <si>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</si>
  <si>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</si>
  <si>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</si>
  <si>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</si>
  <si>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</si>
  <si>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</si>
  <si>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</si>
  <si>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</si>
  <si>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</si>
  <si>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</si>
  <si>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</si>
  <si>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</si>
  <si>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</si>
  <si>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</si>
  <si>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</si>
  <si>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</si>
  <si>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</si>
  <si>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</si>
  <si>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</si>
  <si>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</si>
  <si>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</si>
  <si>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</si>
  <si>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</si>
  <si>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</si>
  <si>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</si>
  <si>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</si>
  <si>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</si>
  <si>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</si>
  <si>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</si>
  <si>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</si>
  <si>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</si>
  <si>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</si>
  <si>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</si>
  <si>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</si>
  <si>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</si>
  <si>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</si>
  <si>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</si>
  <si>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</si>
  <si>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</si>
  <si>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</si>
  <si>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</si>
  <si>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</si>
  <si>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</si>
  <si>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</si>
  <si>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</si>
  <si>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</si>
  <si>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</si>
  <si>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</si>
  <si>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</si>
  <si>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</si>
  <si>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</si>
  <si>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</si>
  <si>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</si>
  <si>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</si>
  <si>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</si>
  <si>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</si>
  <si>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</si>
  <si>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</si>
  <si>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</si>
  <si>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</si>
  <si>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</si>
  <si>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</si>
  <si>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</si>
  <si>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</si>
  <si>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</si>
  <si>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</si>
  <si>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</si>
  <si>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</si>
  <si>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</si>
  <si>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</si>
  <si>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</si>
  <si>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</si>
  <si>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</si>
  <si>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</si>
  <si>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</si>
  <si>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</si>
  <si>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</si>
  <si>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</si>
  <si>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</si>
  <si>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</si>
  <si>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</si>
  <si>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</si>
  <si>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</si>
  <si>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</si>
  <si>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</si>
  <si>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</si>
  <si>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</si>
  <si>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</si>
  <si>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</si>
  <si>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</si>
  <si>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</si>
  <si>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</si>
  <si>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</si>
  <si>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</si>
  <si>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</si>
  <si>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</si>
  <si>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</si>
  <si>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</si>
  <si>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</si>
  <si>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</si>
  <si>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</si>
  <si>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</si>
  <si>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</si>
  <si>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</si>
  <si>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</si>
  <si>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</si>
  <si>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</si>
  <si>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</si>
  <si>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</si>
  <si>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</si>
  <si>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</si>
  <si>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</si>
  <si>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</si>
  <si>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</si>
  <si>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</si>
  <si>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</si>
  <si>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</si>
  <si>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</si>
  <si>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</si>
  <si>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</si>
  <si>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</si>
  <si>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</si>
  <si>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</si>
  <si>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</si>
  <si>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</si>
  <si>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</si>
  <si>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</si>
  <si>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</si>
  <si>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</si>
  <si>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</si>
  <si>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</si>
  <si>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</si>
  <si>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</si>
  <si>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</si>
  <si>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</si>
  <si>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</si>
  <si>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</si>
  <si>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</si>
  <si>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</si>
  <si>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</si>
  <si>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</si>
  <si>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</si>
  <si>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</si>
  <si>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</si>
  <si>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</si>
  <si>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</si>
  <si>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</si>
  <si>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</si>
  <si>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</si>
  <si>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</si>
  <si>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</si>
  <si>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</si>
  <si>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</si>
  <si>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</si>
  <si>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</si>
  <si>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</si>
  <si>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</si>
  <si>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</si>
  <si>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</si>
  <si>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</si>
  <si>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</si>
  <si>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</si>
  <si>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</si>
  <si>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</si>
  <si>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</si>
  <si>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</si>
  <si>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</si>
  <si>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</si>
  <si>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</si>
  <si>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</si>
  <si>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</si>
  <si>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</si>
  <si>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</si>
  <si>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</si>
  <si>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</si>
  <si>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</si>
  <si>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</si>
  <si>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</si>
  <si>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</si>
  <si>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</si>
  <si>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</si>
  <si>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</si>
  <si>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</si>
  <si>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</si>
  <si>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</si>
  <si>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</si>
  <si>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</si>
  <si>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</si>
  <si>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</si>
  <si>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</si>
  <si>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</si>
  <si>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</si>
  <si>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</si>
  <si>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</si>
  <si>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</si>
  <si>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</si>
  <si>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</si>
  <si>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</si>
  <si>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</si>
  <si>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</si>
  <si>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</si>
  <si>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</si>
  <si>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</si>
  <si>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</si>
  <si>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</si>
  <si>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</si>
  <si>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</si>
  <si>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</si>
  <si>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</si>
  <si>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</si>
  <si>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</si>
  <si>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</si>
  <si>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</si>
  <si>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</si>
  <si>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</si>
  <si>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</si>
  <si>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</si>
  <si>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</si>
  <si>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</si>
  <si>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</si>
  <si>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</si>
  <si>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</si>
  <si>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</si>
  <si>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</si>
  <si>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</si>
  <si>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</si>
  <si>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</si>
  <si>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</si>
  <si>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</si>
  <si>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</si>
  <si>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</si>
  <si>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</si>
  <si>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</si>
  <si>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</si>
  <si>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</si>
  <si>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</si>
  <si>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</si>
  <si>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</si>
  <si>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</si>
  <si>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</si>
  <si>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</si>
  <si>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</si>
  <si>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</si>
  <si>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</si>
  <si>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</si>
  <si>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</si>
  <si>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</si>
  <si>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</si>
  <si>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</si>
  <si>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</si>
  <si>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</si>
  <si>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</si>
  <si>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</si>
  <si>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</si>
  <si>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</si>
  <si>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</si>
  <si>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</si>
  <si>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</si>
  <si>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</si>
  <si>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</si>
  <si>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</si>
  <si>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</si>
  <si>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</si>
  <si>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</si>
  <si>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</si>
  <si>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</si>
  <si>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</si>
  <si>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</si>
  <si>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</si>
  <si>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</si>
  <si>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</si>
  <si>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</si>
  <si>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</si>
  <si>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</si>
  <si>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</si>
  <si>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</si>
  <si>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</si>
  <si>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</si>
  <si>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</si>
  <si>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</si>
  <si>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</si>
  <si>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</si>
  <si>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</si>
  <si>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</si>
  <si>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</si>
  <si>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</si>
  <si>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</si>
  <si>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</si>
  <si>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</si>
  <si>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</si>
  <si>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</si>
  <si>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</si>
  <si>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</si>
  <si>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</si>
  <si>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</si>
  <si>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</si>
  <si>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</si>
  <si>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</si>
  <si>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</si>
  <si>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</si>
  <si>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</si>
  <si>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</si>
  <si>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</si>
  <si>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</si>
  <si>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</si>
  <si>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</si>
  <si>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</si>
  <si>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</si>
  <si>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</si>
  <si>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</si>
  <si>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</si>
  <si>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</si>
  <si>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</si>
  <si>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</si>
  <si>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</si>
  <si>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</si>
  <si>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</si>
  <si>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</si>
  <si>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</si>
  <si>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</si>
  <si>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</si>
  <si>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</si>
  <si>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</si>
  <si>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</si>
  <si>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</si>
  <si>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</si>
  <si>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</si>
  <si>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</si>
  <si>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</si>
  <si>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</si>
  <si>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</si>
  <si>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</si>
  <si>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</si>
  <si>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</si>
  <si>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</si>
  <si>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</si>
  <si>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</si>
  <si>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</si>
  <si>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</si>
  <si>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</si>
  <si>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</si>
  <si>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</si>
  <si>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</si>
  <si>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</si>
  <si>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</si>
  <si>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</si>
  <si>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</si>
  <si>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</si>
  <si>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</si>
  <si>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</si>
  <si>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</si>
  <si>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</si>
  <si>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</si>
  <si>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</si>
  <si>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</si>
  <si>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</si>
  <si>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</si>
  <si>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</si>
  <si>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</si>
  <si>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</si>
  <si>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</si>
  <si>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</si>
  <si>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</si>
  <si>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</si>
  <si>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</si>
  <si>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</si>
  <si>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</si>
  <si>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</si>
  <si>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</si>
  <si>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</si>
  <si>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</si>
  <si>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</si>
  <si>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</si>
  <si>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</si>
  <si>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</si>
  <si>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</si>
  <si>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</si>
  <si>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</si>
  <si>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</si>
  <si>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</si>
  <si>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</si>
  <si>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</si>
  <si>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</si>
  <si>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</si>
  <si>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</si>
  <si>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</si>
  <si>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</si>
  <si>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</si>
  <si>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</si>
  <si>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</si>
  <si>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</si>
  <si>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</si>
  <si>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</si>
  <si>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</si>
  <si>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</si>
  <si>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</si>
  <si>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</si>
  <si>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</si>
  <si>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</si>
  <si>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</si>
  <si>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</si>
  <si>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</si>
  <si>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</si>
  <si>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</si>
  <si>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</si>
  <si>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</si>
  <si>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</si>
  <si>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</si>
  <si>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</si>
  <si>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</si>
  <si>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</si>
  <si>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</si>
  <si>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</si>
  <si>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</si>
  <si>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</si>
  <si>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</si>
  <si>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</si>
  <si>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</si>
  <si>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</si>
  <si>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</si>
  <si>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</si>
  <si>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</si>
  <si>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</si>
  <si>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</si>
  <si>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</si>
  <si>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</si>
  <si>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</si>
  <si>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</si>
  <si>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</si>
  <si>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</si>
  <si>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</si>
  <si>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</si>
  <si>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</si>
  <si>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</si>
  <si>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</si>
  <si>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</si>
  <si>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</si>
  <si>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</si>
  <si>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</si>
  <si>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</si>
  <si>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</si>
  <si>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</si>
  <si>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</si>
  <si>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</si>
  <si>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</si>
  <si>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</si>
  <si>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</si>
  <si>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</si>
  <si>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</si>
  <si>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</si>
  <si>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</si>
  <si>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</si>
  <si>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</si>
  <si>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</si>
  <si>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</si>
  <si>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</si>
  <si>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</si>
  <si>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</si>
  <si>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</si>
  <si>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</si>
  <si>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</si>
  <si>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</si>
  <si>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</si>
  <si>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</si>
  <si>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</si>
  <si>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</si>
  <si>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</si>
  <si>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</si>
  <si>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</si>
  <si>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</si>
  <si>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</si>
  <si>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</si>
  <si>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</si>
  <si>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</si>
  <si>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</si>
  <si>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</si>
  <si>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</si>
  <si>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</si>
  <si>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</si>
  <si>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</si>
  <si>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</si>
  <si>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</si>
  <si>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</si>
  <si>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</si>
  <si>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</si>
  <si>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</si>
  <si>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</si>
  <si>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</si>
  <si>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</si>
  <si>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</si>
  <si>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</si>
  <si>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</si>
  <si>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</si>
  <si>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</si>
  <si>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</si>
  <si>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</si>
  <si>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</si>
  <si>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</si>
  <si>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</si>
  <si>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</si>
  <si>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</si>
  <si>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</si>
  <si>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</si>
  <si>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</si>
  <si>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</si>
  <si>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</si>
  <si>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</si>
  <si>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</si>
  <si>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</si>
  <si>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</si>
  <si>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</si>
  <si>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</si>
  <si>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</si>
  <si>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</si>
  <si>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</si>
  <si>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</si>
  <si>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</si>
  <si>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</si>
  <si>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</si>
  <si>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</si>
  <si>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</si>
  <si>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</si>
  <si>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</si>
  <si>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</si>
  <si>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</si>
  <si>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</si>
  <si>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</si>
  <si>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</si>
  <si>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</si>
  <si>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</si>
  <si>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</si>
  <si>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</si>
  <si>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</si>
  <si>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</si>
  <si>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</si>
  <si>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</si>
  <si>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</si>
  <si>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</si>
  <si>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</si>
  <si>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</si>
  <si>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</si>
  <si>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</si>
  <si>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</si>
  <si>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</si>
  <si>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</si>
  <si>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</si>
  <si>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</si>
  <si>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</si>
  <si>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</si>
  <si>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</si>
  <si>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</si>
  <si>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</si>
  <si>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</si>
  <si>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</si>
  <si>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</si>
  <si>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</si>
  <si>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</si>
  <si>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</si>
  <si>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</si>
  <si>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</si>
  <si>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</si>
  <si>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</si>
  <si>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</si>
  <si>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</si>
  <si>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</si>
  <si>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</si>
  <si>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</si>
  <si>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</si>
  <si>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</si>
  <si>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</si>
  <si>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</si>
  <si>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</si>
  <si>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</si>
  <si>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</si>
  <si>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</si>
  <si>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</si>
  <si>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</si>
  <si>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</si>
  <si>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</si>
  <si>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</si>
  <si>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</si>
  <si>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</si>
  <si>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</si>
  <si>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</si>
  <si>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</si>
  <si>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</si>
  <si>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</si>
  <si>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</si>
  <si>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</si>
  <si>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</si>
  <si>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</si>
  <si>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</si>
  <si>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</si>
  <si>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</si>
  <si>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</si>
  <si>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</si>
  <si>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</si>
  <si>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</si>
  <si>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</si>
  <si>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</si>
  <si>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</si>
  <si>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</si>
  <si>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</si>
  <si>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</si>
  <si>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</si>
  <si>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</si>
  <si>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</si>
  <si>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</si>
  <si>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</si>
  <si>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</si>
  <si>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</si>
  <si>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</si>
  <si>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</si>
  <si>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</si>
  <si>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</si>
  <si>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</si>
  <si>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</si>
  <si>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</si>
  <si>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</si>
  <si>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</si>
  <si>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</si>
  <si>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</si>
  <si>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</si>
  <si>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</si>
  <si>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</si>
  <si>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</si>
  <si>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</si>
  <si>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</si>
  <si>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</si>
  <si>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</si>
  <si>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</si>
  <si>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</si>
  <si>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</si>
  <si>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</si>
  <si>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</si>
  <si>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</si>
  <si>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</si>
  <si>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</si>
  <si>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</si>
  <si>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</si>
  <si>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</si>
  <si>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</si>
  <si>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</si>
  <si>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</si>
  <si>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</si>
  <si>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</si>
  <si>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</si>
  <si>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</si>
  <si>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</si>
  <si>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</si>
  <si>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</si>
  <si>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</si>
  <si>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</si>
  <si>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</si>
  <si>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</si>
  <si>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</si>
  <si>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</si>
  <si>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</si>
  <si>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</si>
  <si>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</si>
  <si>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</si>
  <si>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</si>
  <si>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</si>
  <si>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</si>
  <si>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</si>
  <si>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</si>
  <si>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</si>
  <si>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</si>
  <si>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</si>
  <si>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</si>
  <si>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</si>
  <si>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</si>
  <si>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</si>
  <si>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</si>
  <si>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</si>
  <si>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</si>
  <si>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</si>
  <si>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</si>
  <si>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</si>
  <si>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</si>
  <si>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</si>
  <si>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</si>
  <si>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</si>
  <si>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</si>
  <si>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</si>
  <si>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</si>
  <si>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</si>
  <si>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</si>
  <si>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</si>
  <si>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</si>
  <si>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</si>
  <si>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</si>
  <si>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</si>
  <si>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</si>
  <si>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</si>
  <si>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</si>
  <si>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</si>
  <si>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</si>
  <si>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</si>
  <si>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</si>
  <si>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</si>
  <si>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</si>
  <si>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</si>
  <si>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</si>
  <si>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</si>
  <si>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</si>
  <si>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</si>
  <si>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</si>
  <si>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</si>
  <si>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</si>
  <si>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</si>
  <si>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</si>
  <si>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</si>
  <si>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</si>
  <si>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</si>
  <si>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</si>
  <si>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</si>
  <si>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</si>
  <si>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</si>
  <si>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</si>
  <si>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</si>
  <si>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</si>
  <si>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</si>
  <si>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</si>
  <si>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</si>
  <si>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</si>
  <si>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</si>
  <si>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</si>
  <si>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</si>
  <si>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</si>
  <si>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</si>
  <si>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</si>
  <si>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</si>
  <si>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</si>
  <si>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</si>
  <si>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</si>
  <si>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</si>
  <si>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</si>
  <si>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</si>
  <si>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</si>
  <si>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</si>
  <si>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</si>
  <si>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</si>
  <si>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</si>
  <si>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</si>
  <si>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</si>
  <si>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</si>
  <si>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</si>
  <si>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</si>
  <si>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</si>
  <si>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</si>
  <si>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</si>
  <si>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</si>
  <si>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</si>
  <si>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</si>
  <si>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</si>
  <si>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</si>
  <si>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</si>
  <si>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</si>
  <si>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</si>
  <si>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</si>
  <si>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</si>
  <si>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</si>
  <si>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</si>
  <si>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</si>
  <si>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</si>
  <si>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</si>
  <si>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</si>
  <si>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</si>
  <si>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</si>
  <si>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</si>
  <si>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</si>
  <si>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</si>
  <si>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</si>
  <si>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</si>
  <si>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</si>
  <si>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</si>
  <si>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</si>
  <si>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</si>
  <si>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</si>
  <si>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</si>
  <si>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</si>
  <si>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</si>
  <si>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</si>
  <si>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</si>
  <si>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</si>
  <si>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</si>
  <si>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</si>
  <si>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</si>
  <si>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</si>
  <si>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</si>
  <si>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</si>
  <si>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</si>
  <si>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</si>
  <si>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</si>
  <si>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</si>
  <si>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</si>
  <si>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</si>
  <si>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</si>
  <si>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</si>
  <si>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</si>
  <si>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</si>
  <si>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</si>
  <si>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</si>
  <si>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</si>
  <si>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</si>
  <si>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</si>
  <si>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</si>
  <si>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</si>
  <si>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</si>
  <si>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</si>
  <si>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</si>
  <si>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</si>
  <si>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</si>
  <si>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</si>
  <si>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</si>
  <si>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</si>
  <si>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</si>
  <si>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</si>
  <si>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</si>
  <si>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</si>
  <si>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</si>
  <si>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</si>
  <si>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</si>
  <si>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</si>
  <si>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</si>
  <si>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</si>
  <si>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</si>
  <si>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</si>
  <si>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</si>
  <si>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</si>
  <si>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</si>
  <si>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</si>
  <si>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</si>
  <si>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</si>
  <si>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</si>
  <si>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</si>
  <si>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</si>
  <si>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</si>
  <si>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</si>
  <si>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</si>
  <si>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</si>
  <si>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</si>
  <si>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</si>
  <si>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</si>
  <si>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</si>
  <si>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</si>
  <si>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</si>
  <si>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</si>
  <si>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</si>
  <si>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</si>
  <si>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</si>
  <si>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</si>
  <si>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</si>
  <si>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</si>
  <si>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</si>
  <si>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</si>
  <si>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</si>
  <si>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</si>
  <si>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</si>
  <si>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</si>
  <si>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</si>
  <si>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</si>
  <si>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</si>
  <si>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</si>
  <si>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</si>
  <si>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</si>
  <si>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</si>
  <si>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</si>
  <si>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</si>
  <si>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</si>
  <si>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</si>
  <si>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</si>
  <si>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</si>
  <si>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</si>
  <si>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</si>
  <si>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</si>
  <si>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</si>
  <si>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</si>
  <si>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</si>
  <si>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</si>
  <si>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</si>
  <si>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</si>
  <si>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</si>
  <si>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</si>
  <si>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</si>
  <si>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</si>
  <si>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</si>
  <si>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</si>
  <si>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</si>
  <si>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</si>
  <si>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</si>
  <si>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</si>
  <si>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</si>
  <si>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</si>
  <si>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</si>
  <si>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</si>
  <si>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</si>
  <si>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</si>
  <si>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</si>
  <si>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</si>
  <si>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</si>
  <si>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</si>
  <si>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</si>
  <si>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</si>
  <si>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</si>
  <si>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</si>
  <si>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</si>
  <si>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</si>
  <si>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</si>
  <si>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</si>
  <si>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</si>
  <si>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</si>
  <si>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</si>
  <si>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</si>
  <si>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</si>
  <si>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</si>
  <si>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</si>
  <si>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</si>
  <si>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</si>
  <si>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</si>
  <si>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</si>
  <si>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</si>
  <si>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</si>
  <si>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</si>
  <si>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</si>
  <si>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</si>
  <si>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</si>
  <si>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</si>
  <si>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</si>
  <si>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</si>
  <si>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</si>
  <si>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</si>
  <si>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</si>
  <si>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</si>
  <si>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</si>
  <si>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</si>
  <si>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</si>
  <si>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</si>
  <si>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</si>
  <si>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</si>
  <si>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</si>
  <si>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</si>
  <si>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</si>
  <si>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</si>
  <si>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</si>
  <si>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</si>
  <si>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</si>
  <si>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</si>
  <si>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</si>
  <si>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</si>
  <si>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</si>
  <si>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</si>
  <si>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</si>
  <si>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</si>
  <si>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</si>
  <si>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</si>
  <si>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</si>
  <si>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</si>
  <si>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</si>
  <si>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</si>
  <si>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</si>
  <si>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</si>
  <si>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</si>
  <si>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</si>
  <si>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</si>
  <si>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</si>
  <si>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</si>
  <si>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</si>
  <si>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</si>
  <si>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</si>
  <si>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</si>
  <si>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</si>
  <si>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</si>
  <si>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</si>
  <si>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</si>
  <si>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</si>
  <si>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</si>
  <si>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</si>
  <si>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</si>
  <si>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</si>
  <si>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</si>
  <si>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</si>
  <si>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</si>
  <si>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</si>
  <si>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</si>
  <si>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</si>
  <si>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</si>
  <si>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</si>
  <si>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</si>
  <si>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</si>
  <si>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</si>
  <si>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</si>
  <si>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</si>
  <si>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</si>
  <si>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</si>
  <si>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</si>
  <si>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</si>
  <si>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</si>
  <si>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</si>
  <si>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</si>
  <si>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</si>
  <si>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</si>
  <si>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</si>
  <si>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</si>
  <si>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</si>
  <si>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</si>
  <si>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</si>
  <si>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</si>
  <si>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</si>
  <si>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</si>
  <si>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</si>
  <si>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</si>
  <si>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</si>
  <si>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</si>
  <si>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</si>
  <si>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</si>
  <si>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</si>
  <si>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</si>
  <si>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</si>
  <si>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</si>
  <si>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</si>
  <si>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</si>
  <si>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</si>
  <si>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</si>
  <si>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</si>
  <si>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</si>
  <si>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</si>
  <si>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</si>
  <si>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</si>
  <si>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</si>
  <si>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</si>
  <si>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</si>
  <si>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</si>
  <si>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</si>
  <si>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</si>
  <si>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</si>
  <si>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</si>
  <si>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</si>
  <si>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</si>
  <si>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</si>
  <si>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</si>
  <si>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</si>
  <si>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</si>
  <si>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</si>
  <si>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</si>
  <si>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</si>
  <si>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</si>
  <si>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</si>
  <si>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</si>
  <si>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</si>
  <si>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</si>
  <si>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</si>
  <si>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</si>
  <si>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</si>
  <si>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</si>
  <si>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</si>
  <si>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</si>
  <si>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</si>
  <si>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</si>
  <si>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</si>
  <si>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</si>
  <si>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</si>
  <si>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</si>
  <si>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</si>
  <si>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</si>
  <si>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</si>
  <si>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</si>
  <si>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</si>
  <si>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</si>
  <si>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</si>
  <si>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</si>
  <si>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</si>
  <si>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</si>
  <si>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</si>
  <si>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</si>
  <si>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</si>
  <si>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</si>
  <si>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</si>
  <si>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</si>
  <si>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</si>
  <si>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</si>
  <si>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</si>
  <si>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</si>
  <si>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</si>
  <si>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</si>
  <si>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</si>
  <si>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</si>
  <si>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</si>
  <si>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</si>
  <si>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</si>
  <si>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</si>
  <si>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</si>
  <si>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</si>
  <si>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</si>
  <si>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</si>
  <si>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</si>
  <si>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</si>
  <si>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</si>
  <si>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</si>
  <si>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</si>
  <si>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</si>
  <si>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</si>
  <si>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</si>
  <si>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</si>
  <si>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</si>
  <si>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</si>
  <si>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</si>
  <si>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</si>
  <si>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</si>
  <si>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</si>
  <si>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</si>
  <si>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</si>
  <si>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</si>
  <si>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</si>
  <si>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</si>
  <si>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</si>
  <si>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</si>
  <si>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</si>
  <si>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</si>
  <si>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</si>
  <si>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</si>
  <si>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</si>
  <si>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</si>
  <si>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</si>
  <si>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</si>
  <si>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</si>
  <si>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</si>
  <si>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</si>
  <si>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</si>
  <si>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</si>
  <si>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</si>
  <si>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</si>
  <si>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</si>
  <si>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</si>
  <si>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</si>
  <si>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</si>
  <si>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</si>
  <si>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</si>
  <si>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</si>
  <si>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</si>
  <si>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</si>
  <si>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</si>
  <si>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</si>
  <si>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</si>
  <si>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</si>
  <si>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</si>
  <si>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</si>
  <si>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</si>
  <si>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</si>
  <si>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</si>
  <si>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</si>
  <si>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</si>
  <si>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</si>
  <si>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</si>
  <si>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</si>
  <si>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</si>
  <si>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</si>
  <si>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</si>
  <si>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</si>
  <si>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</si>
  <si>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</si>
  <si>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</si>
  <si>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</si>
  <si>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</si>
  <si>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</si>
  <si>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</si>
  <si>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</si>
  <si>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</si>
  <si>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</si>
  <si>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</si>
  <si>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</si>
  <si>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</si>
  <si>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</si>
  <si>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</si>
  <si>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</si>
  <si>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</si>
  <si>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</si>
  <si>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</si>
  <si>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</si>
  <si>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</si>
  <si>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</si>
  <si>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</si>
  <si>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</si>
  <si>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</si>
  <si>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</si>
  <si>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</si>
  <si>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</si>
  <si>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</si>
  <si>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</si>
  <si>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</si>
  <si>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</si>
  <si>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</si>
  <si>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</si>
  <si>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</si>
  <si>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</si>
  <si>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</si>
  <si>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</si>
  <si>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</si>
  <si>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</si>
  <si>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</si>
  <si>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</si>
  <si>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</si>
  <si>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</si>
  <si>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</si>
  <si>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</si>
  <si>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</si>
  <si>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</si>
  <si>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</si>
  <si>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</si>
  <si>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</si>
  <si>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</si>
  <si>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</si>
  <si>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</si>
  <si>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</si>
  <si>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</si>
  <si>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</si>
  <si>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</si>
  <si>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</si>
  <si>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</si>
  <si>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</si>
  <si>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</si>
  <si>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</si>
  <si>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</si>
  <si>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</si>
  <si>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</si>
  <si>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</si>
  <si>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</si>
  <si>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</si>
  <si>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</si>
  <si>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</si>
  <si>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</si>
  <si>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</si>
  <si>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</si>
  <si>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</si>
  <si>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</si>
  <si>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</si>
  <si>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</si>
  <si>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</si>
  <si>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</si>
  <si>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</si>
  <si>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</si>
  <si>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</si>
  <si>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</si>
  <si>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</si>
  <si>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</si>
  <si>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</si>
  <si>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</si>
  <si>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</si>
  <si>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</si>
  <si>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</si>
  <si>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</si>
  <si>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</si>
  <si>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</si>
  <si>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</si>
  <si>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</si>
  <si>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</si>
  <si>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</si>
  <si>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</si>
  <si>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</si>
  <si>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</si>
  <si>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</si>
  <si>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</si>
  <si>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</si>
  <si>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</si>
  <si>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</si>
  <si>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</si>
  <si>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</si>
  <si>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</si>
  <si>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</si>
  <si>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</si>
  <si>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</si>
  <si>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</si>
  <si>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</si>
  <si>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</si>
  <si>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</si>
  <si>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</si>
  <si>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</si>
  <si>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</si>
  <si>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</si>
  <si>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</si>
  <si>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</si>
  <si>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</si>
  <si>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</si>
  <si>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</si>
  <si>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</si>
  <si>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</si>
  <si>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</si>
  <si>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</si>
  <si>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</si>
  <si>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</si>
  <si>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</si>
  <si>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</si>
  <si>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</si>
  <si>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</si>
  <si>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</si>
  <si>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</si>
  <si>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</si>
  <si>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</si>
  <si>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</si>
  <si>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</si>
  <si>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</si>
  <si>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</si>
  <si>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</si>
  <si>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</si>
  <si>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</si>
  <si>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</si>
  <si>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</si>
  <si>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</si>
  <si>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</si>
  <si>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</si>
  <si>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</si>
  <si>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</si>
  <si>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</si>
  <si>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</si>
  <si>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</si>
  <si>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</si>
  <si>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</si>
  <si>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</si>
  <si>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</si>
  <si>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</si>
  <si>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</si>
  <si>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</si>
  <si>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</si>
  <si>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</si>
  <si>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</si>
  <si>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</si>
  <si>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</si>
  <si>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</si>
  <si>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</si>
  <si>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</si>
  <si>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</si>
  <si>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</si>
  <si>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</si>
  <si>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</si>
  <si>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</si>
  <si>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</si>
  <si>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</si>
  <si>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</si>
  <si>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</si>
  <si>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</si>
  <si>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</si>
  <si>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</si>
  <si>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</si>
  <si>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</si>
  <si>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</si>
  <si>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</si>
  <si>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</si>
  <si>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</si>
  <si>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</si>
  <si>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</si>
  <si>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</si>
  <si>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</si>
  <si>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</si>
  <si>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</si>
  <si>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</si>
  <si>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</si>
  <si>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</si>
  <si>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</si>
  <si>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</si>
  <si>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</si>
  <si>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</si>
  <si>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</si>
  <si>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</si>
  <si>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</si>
  <si>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</si>
  <si>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</si>
  <si>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</si>
  <si>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</si>
  <si>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</si>
  <si>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</si>
  <si>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</si>
  <si>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</si>
  <si>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</si>
  <si>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</si>
  <si>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</si>
  <si>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</si>
  <si>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</si>
  <si>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</si>
  <si>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</si>
  <si>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</si>
  <si>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</si>
  <si>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</si>
  <si>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</si>
  <si>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</si>
  <si>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</si>
  <si>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</si>
  <si>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</si>
  <si>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</si>
  <si>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</si>
  <si>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</si>
  <si>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</si>
  <si>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</si>
  <si>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</si>
  <si>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</si>
  <si>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</si>
  <si>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</si>
  <si>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</si>
  <si>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</si>
  <si>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</si>
  <si>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</si>
  <si>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</si>
  <si>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</si>
  <si>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</si>
  <si>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</si>
  <si>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</si>
  <si>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</si>
  <si>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</si>
  <si>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</si>
  <si>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</si>
  <si>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</si>
  <si>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</si>
  <si>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</si>
  <si>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</si>
  <si>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</si>
  <si>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</si>
  <si>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</si>
  <si>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</si>
  <si>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</si>
  <si>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</si>
  <si>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</si>
  <si>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</si>
  <si>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</si>
  <si>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</si>
  <si>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</si>
  <si>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</si>
  <si>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</si>
  <si>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</si>
  <si>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</si>
  <si>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</si>
  <si>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</si>
  <si>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</si>
  <si>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</si>
  <si>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</si>
  <si>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</si>
  <si>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</si>
  <si>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</si>
  <si>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</si>
  <si>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</si>
  <si>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</si>
  <si>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</si>
  <si>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</si>
  <si>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</si>
  <si>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</si>
  <si>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</si>
  <si>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</si>
  <si>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</si>
  <si>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</si>
  <si>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</si>
  <si>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</si>
  <si>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</si>
  <si>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</si>
  <si>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</si>
  <si>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</si>
  <si>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</si>
  <si>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</si>
  <si>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</si>
  <si>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</si>
  <si>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</si>
  <si>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</si>
  <si>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</si>
  <si>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</si>
  <si>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</si>
  <si>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</si>
  <si>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</si>
  <si>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</si>
  <si>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</si>
  <si>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</si>
  <si>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</si>
  <si>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</si>
  <si>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</si>
  <si>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</si>
  <si>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</si>
  <si>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</si>
  <si>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</si>
  <si>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</si>
  <si>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</si>
  <si>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</si>
  <si>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</si>
  <si>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</si>
  <si>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</si>
  <si>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</si>
  <si>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</si>
  <si>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</si>
  <si>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</si>
  <si>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</si>
  <si>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</si>
  <si>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</si>
  <si>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</si>
  <si>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</si>
  <si>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</si>
  <si>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</si>
  <si>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</si>
  <si>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</si>
  <si>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</si>
  <si>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</si>
  <si>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</si>
  <si>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</si>
  <si>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</si>
  <si>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</si>
  <si>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</si>
  <si>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</si>
  <si>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</si>
  <si>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</si>
  <si>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</si>
  <si>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</si>
  <si>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</si>
  <si>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</si>
  <si>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</si>
  <si>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</si>
  <si>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</si>
  <si>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</si>
  <si>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</si>
  <si>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</si>
  <si>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</si>
  <si>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</si>
  <si>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</si>
  <si>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</si>
  <si>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</si>
  <si>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</si>
  <si>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</si>
  <si>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</si>
  <si>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</si>
  <si>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</si>
  <si>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</si>
  <si>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</si>
  <si>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</si>
  <si>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</si>
  <si>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</si>
  <si>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</si>
  <si>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</si>
  <si>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</si>
  <si>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</si>
  <si>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</si>
  <si>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</si>
  <si>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</si>
  <si>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</si>
  <si>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</si>
  <si>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</si>
  <si>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</si>
  <si>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</si>
  <si>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</si>
  <si>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</si>
  <si>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</si>
  <si>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</si>
  <si>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</si>
  <si>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</si>
  <si>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</si>
  <si>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</si>
  <si>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</si>
  <si>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</si>
  <si>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</si>
  <si>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</si>
  <si>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</si>
  <si>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</si>
  <si>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</si>
  <si>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</si>
  <si>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</si>
  <si>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</si>
  <si>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</si>
  <si>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</si>
  <si>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</si>
  <si>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</si>
  <si>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</si>
  <si>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</si>
  <si>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</si>
  <si>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</si>
  <si>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</si>
  <si>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</si>
  <si>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</si>
  <si>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</si>
  <si>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</si>
  <si>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</si>
  <si>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</si>
  <si>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</si>
  <si>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</si>
  <si>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</si>
  <si>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</si>
  <si>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</si>
  <si>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</si>
  <si>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</si>
  <si>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</si>
  <si>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</si>
  <si>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</si>
  <si>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</si>
  <si>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</si>
  <si>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</si>
  <si>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</si>
  <si>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</si>
  <si>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</si>
  <si>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</si>
  <si>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</si>
  <si>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</si>
  <si>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</si>
  <si>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</si>
  <si>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</si>
  <si>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</si>
  <si>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</si>
  <si>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</si>
  <si>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</si>
  <si>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</si>
  <si>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</si>
  <si>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</si>
  <si>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</si>
  <si>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</si>
  <si>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</si>
  <si>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</si>
  <si>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</si>
  <si>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</si>
  <si>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</si>
  <si>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</si>
  <si>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</si>
  <si>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</si>
  <si>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</si>
  <si>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</si>
  <si>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</si>
  <si>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</si>
  <si>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</si>
  <si>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</si>
  <si>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</si>
  <si>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</si>
  <si>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</si>
  <si>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</si>
  <si>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</si>
  <si>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</si>
  <si>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</si>
  <si>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</si>
  <si>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</si>
  <si>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</si>
  <si>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</si>
  <si>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</si>
  <si>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</si>
  <si>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</si>
  <si>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</si>
  <si>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</si>
  <si>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</si>
  <si>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</si>
  <si>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</si>
  <si>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</si>
  <si>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</si>
  <si>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</si>
  <si>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</si>
  <si>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</si>
  <si>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</si>
  <si>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</si>
  <si>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</si>
  <si>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</si>
  <si>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</si>
  <si>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</si>
  <si>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</si>
  <si>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</si>
  <si>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</si>
  <si>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</si>
  <si>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</si>
  <si>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</si>
  <si>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</si>
  <si>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</si>
  <si>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</si>
  <si>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</si>
  <si>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</si>
  <si>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</si>
  <si>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</si>
  <si>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</si>
  <si>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</si>
  <si>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</si>
  <si>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</si>
  <si>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</si>
  <si>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</si>
  <si>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</si>
  <si>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</si>
  <si>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</si>
  <si>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</si>
  <si>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</si>
  <si>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</si>
  <si>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</si>
  <si>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</si>
  <si>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</si>
  <si>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</si>
  <si>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</si>
  <si>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</si>
  <si>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</si>
  <si>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</si>
  <si>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</si>
  <si>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</si>
  <si>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</si>
  <si>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</si>
  <si>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</si>
  <si>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</si>
  <si>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</si>
  <si>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</si>
  <si>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</si>
  <si>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</si>
  <si>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</si>
  <si>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</si>
  <si>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</si>
  <si>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</si>
  <si>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</si>
  <si>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</si>
  <si>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</si>
  <si>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</si>
  <si>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</si>
  <si>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</si>
  <si>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</si>
  <si>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</si>
  <si>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</si>
  <si>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</si>
  <si>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</si>
  <si>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</si>
  <si>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</si>
  <si>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</si>
  <si>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</si>
  <si>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</si>
  <si>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</si>
  <si>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</si>
  <si>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</si>
  <si>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</si>
  <si>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</si>
  <si>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</si>
  <si>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</si>
  <si>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</si>
  <si>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</si>
  <si>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</si>
  <si>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</si>
  <si>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</si>
  <si>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</si>
  <si>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</si>
  <si>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</si>
  <si>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</si>
  <si>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</si>
  <si>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</si>
  <si>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</si>
  <si>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</si>
  <si>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</si>
  <si>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</si>
  <si>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</si>
  <si>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</si>
  <si>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</si>
  <si>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</si>
  <si>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</si>
  <si>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</si>
  <si>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</si>
  <si>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</si>
  <si>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</si>
  <si>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</si>
  <si>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</si>
  <si>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</si>
  <si>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</si>
  <si>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</si>
  <si>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</si>
  <si>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</si>
  <si>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</si>
  <si>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</si>
  <si>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</si>
  <si>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</si>
  <si>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</si>
  <si>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</si>
  <si>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</si>
  <si>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</si>
  <si>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</si>
  <si>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</si>
  <si>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</si>
  <si>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</si>
  <si>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</si>
  <si>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</si>
  <si>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</si>
  <si>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</si>
  <si>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</si>
  <si>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</si>
  <si>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</si>
  <si>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</si>
  <si>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</si>
  <si>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</si>
  <si>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</si>
  <si>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</si>
  <si>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</si>
  <si>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</si>
  <si>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</si>
  <si>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</si>
  <si>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</si>
  <si>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</si>
  <si>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</si>
  <si>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</si>
  <si>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</si>
  <si>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</si>
  <si>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</si>
  <si>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</si>
  <si>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</si>
  <si>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</si>
  <si>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</si>
  <si>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</si>
  <si>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</si>
  <si>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</si>
  <si>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</si>
  <si>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</si>
  <si>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</si>
  <si>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</si>
  <si>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</si>
  <si>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</si>
  <si>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</si>
  <si>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</si>
  <si>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</si>
  <si>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</si>
  <si>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</si>
  <si>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</si>
  <si>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</si>
  <si>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</si>
  <si>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</si>
  <si>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</si>
  <si>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</si>
  <si>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</si>
  <si>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</si>
  <si>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</si>
  <si>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</si>
  <si>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</si>
  <si>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</si>
  <si>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</si>
  <si>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</si>
  <si>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</si>
  <si>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</si>
  <si>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</si>
  <si>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</si>
  <si>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</si>
  <si>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</si>
  <si>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</si>
  <si>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</si>
  <si>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</si>
  <si>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</si>
  <si>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</si>
  <si>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</si>
  <si>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</si>
  <si>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</si>
  <si>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</si>
  <si>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</si>
  <si>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</si>
  <si>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</si>
  <si>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</si>
  <si>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</si>
  <si>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</si>
  <si>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</si>
  <si>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</si>
  <si>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</si>
  <si>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</si>
  <si>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</si>
  <si>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</si>
  <si>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</si>
  <si>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</si>
  <si>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</si>
  <si>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</si>
  <si>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</si>
  <si>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</si>
  <si>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</si>
  <si>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</si>
  <si>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</si>
  <si>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</si>
  <si>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</si>
  <si>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</si>
  <si>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</si>
  <si>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</si>
  <si>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</si>
  <si>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</si>
  <si>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</si>
  <si>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</si>
  <si>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</si>
  <si>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</si>
  <si>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</si>
  <si>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</si>
  <si>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</si>
  <si>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</si>
  <si>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</si>
  <si>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</si>
  <si>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</si>
  <si>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</si>
  <si>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</si>
  <si>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</si>
  <si>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</si>
  <si>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</si>
  <si>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</si>
  <si>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</si>
  <si>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</si>
  <si>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</si>
  <si>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</si>
  <si>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</si>
  <si>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</si>
  <si>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</si>
  <si>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</si>
  <si>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</si>
  <si>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</si>
  <si>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</si>
  <si>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</si>
  <si>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</si>
  <si>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</si>
  <si>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</si>
  <si>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</si>
  <si>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</si>
  <si>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</si>
  <si>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</si>
  <si>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</si>
  <si>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</si>
  <si>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</si>
  <si>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</si>
  <si>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</si>
  <si>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</si>
  <si>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</si>
  <si>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</si>
  <si>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</si>
  <si>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</si>
  <si>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</si>
  <si>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</si>
  <si>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</si>
  <si>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</si>
  <si>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</si>
  <si>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</si>
  <si>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</si>
  <si>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</si>
  <si>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</si>
  <si>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</si>
  <si>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</si>
  <si>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</si>
  <si>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</si>
  <si>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</si>
  <si>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</si>
  <si>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</si>
  <si>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</si>
  <si>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</si>
  <si>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</si>
  <si>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</si>
  <si>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</si>
  <si>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</si>
  <si>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</si>
  <si>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</si>
  <si>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</si>
  <si>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</si>
  <si>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</si>
  <si>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</si>
  <si>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</si>
  <si>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</si>
  <si>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</si>
  <si>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</si>
  <si>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</si>
  <si>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</si>
  <si>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</si>
  <si>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</si>
  <si>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</si>
  <si>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</si>
  <si>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</si>
  <si>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</si>
  <si>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</si>
  <si>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</si>
  <si>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</si>
  <si>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</si>
  <si>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</si>
  <si>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</si>
  <si>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</si>
  <si>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</si>
  <si>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</si>
  <si>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</si>
  <si>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</si>
  <si>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</si>
  <si>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</si>
  <si>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</si>
  <si>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</si>
  <si>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</si>
  <si>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</si>
  <si>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</si>
  <si>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</si>
  <si>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</si>
  <si>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</si>
  <si>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</si>
  <si>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</si>
  <si>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</si>
  <si>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</si>
  <si>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</si>
  <si>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</si>
  <si>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</si>
  <si>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</si>
  <si>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</si>
  <si>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</si>
  <si>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</si>
  <si>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</si>
  <si>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</si>
  <si>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</si>
  <si>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</si>
  <si>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</si>
  <si>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</si>
  <si>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</si>
  <si>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</si>
  <si>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</si>
  <si>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</si>
  <si>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</si>
  <si>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</si>
  <si>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</si>
  <si>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</si>
  <si>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</si>
  <si>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</si>
  <si>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</si>
  <si>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</si>
  <si>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</si>
  <si>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</si>
  <si>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</si>
  <si>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</si>
  <si>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</si>
  <si>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</si>
  <si>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</si>
  <si>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</si>
  <si>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</si>
  <si>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</si>
  <si>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</si>
  <si>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</si>
  <si>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</si>
  <si>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</si>
  <si>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</si>
  <si>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</si>
  <si>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</si>
  <si>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</si>
  <si>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</si>
  <si>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</si>
  <si>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</si>
  <si>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</si>
  <si>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</si>
  <si>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</si>
  <si>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</si>
  <si>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</si>
  <si>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</si>
  <si>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</si>
  <si>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</si>
  <si>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</si>
  <si>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</si>
  <si>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</si>
  <si>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</si>
  <si>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</si>
  <si>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</si>
  <si>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</si>
  <si>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</si>
  <si>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</si>
  <si>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</si>
  <si>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</si>
  <si>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</si>
  <si>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</si>
  <si>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</si>
  <si>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</si>
  <si>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</si>
  <si>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</si>
  <si>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</si>
  <si>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</si>
  <si>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</si>
  <si>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</si>
  <si>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</si>
  <si>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</si>
  <si>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</si>
  <si>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</si>
  <si>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</si>
  <si>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</si>
  <si>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</si>
  <si>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</si>
  <si>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</si>
  <si>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</si>
  <si>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</si>
  <si>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</si>
  <si>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</si>
  <si>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</si>
  <si>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</si>
  <si>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</si>
  <si>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</si>
  <si>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</si>
  <si>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</si>
  <si>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</si>
  <si>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</si>
  <si>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</si>
  <si>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</si>
  <si>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</si>
  <si>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</si>
  <si>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</si>
  <si>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</si>
  <si>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</si>
  <si>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</si>
  <si>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</si>
  <si>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</si>
  <si>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</si>
  <si>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</si>
  <si>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</si>
  <si>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</si>
  <si>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</si>
  <si>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</si>
  <si>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</si>
  <si>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</si>
  <si>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</si>
  <si>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</si>
  <si>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</si>
  <si>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</si>
  <si>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</si>
  <si>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</si>
  <si>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</si>
  <si>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</si>
  <si>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</si>
  <si>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</si>
  <si>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</si>
  <si>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</si>
  <si>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</si>
  <si>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</si>
  <si>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</si>
  <si>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</si>
  <si>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</si>
  <si>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</si>
  <si>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</si>
  <si>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</si>
  <si>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</si>
  <si>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</si>
  <si>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</si>
  <si>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</si>
  <si>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</si>
  <si>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</si>
  <si>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</si>
  <si>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</si>
  <si>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</si>
  <si>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</si>
  <si>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</si>
  <si>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</si>
  <si>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</si>
  <si>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</si>
  <si>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</si>
  <si>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</si>
  <si>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</si>
  <si>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</si>
  <si>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</si>
  <si>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</si>
  <si>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</si>
  <si>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</si>
  <si>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</si>
  <si>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</si>
  <si>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</si>
  <si>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</si>
  <si>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</si>
  <si>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</si>
  <si>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</si>
  <si>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</si>
  <si>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</si>
  <si>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</si>
  <si>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</si>
  <si>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</si>
  <si>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</si>
  <si>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</si>
  <si>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</si>
  <si>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</si>
  <si>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</si>
  <si>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</si>
  <si>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</si>
  <si>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</si>
  <si>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</si>
  <si>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</si>
  <si>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</si>
  <si>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</si>
  <si>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</si>
  <si>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</si>
  <si>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</si>
  <si>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</si>
  <si>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</si>
  <si>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</si>
  <si>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</si>
  <si>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</si>
  <si>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</si>
  <si>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</si>
  <si>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</si>
  <si>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</si>
  <si>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</si>
  <si>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</si>
  <si>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</si>
  <si>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</si>
  <si>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</si>
  <si>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</si>
  <si>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</si>
  <si>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</si>
  <si>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</si>
  <si>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</si>
  <si>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</si>
  <si>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</si>
  <si>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</si>
  <si>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</si>
  <si>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</si>
  <si>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</si>
  <si>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</si>
  <si>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</si>
  <si>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</si>
  <si>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</si>
  <si>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</si>
  <si>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</si>
  <si>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</si>
  <si>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</si>
  <si>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</si>
  <si>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</si>
  <si>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</si>
  <si>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</si>
  <si>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</si>
  <si>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</si>
  <si>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</si>
  <si>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</si>
  <si>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</si>
  <si>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</si>
  <si>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</si>
  <si>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</si>
  <si>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</si>
  <si>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</si>
  <si>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</si>
  <si>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</si>
  <si>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</si>
  <si>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</si>
  <si>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</si>
  <si>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</si>
  <si>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</si>
  <si>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</si>
  <si>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</si>
  <si>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</si>
  <si>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</si>
  <si>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</si>
  <si>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</si>
  <si>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</si>
  <si>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</si>
  <si>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</si>
  <si>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</si>
  <si>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</si>
  <si>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</si>
  <si>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</si>
  <si>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</si>
  <si>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</si>
  <si>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</si>
  <si>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</si>
  <si>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</si>
  <si>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</si>
  <si>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</si>
  <si>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</si>
  <si>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</si>
  <si>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</si>
  <si>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</si>
  <si>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</si>
  <si>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</si>
  <si>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</si>
  <si>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</si>
  <si>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</si>
  <si>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</si>
  <si>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</si>
  <si>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</si>
  <si>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</si>
  <si>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</si>
  <si>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</si>
  <si>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</si>
  <si>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</si>
  <si>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</si>
  <si>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</si>
  <si>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</si>
  <si>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</si>
  <si>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</si>
  <si>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</si>
  <si>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</si>
  <si>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</si>
  <si>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</si>
  <si>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</si>
  <si>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</si>
  <si>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</si>
  <si>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</si>
  <si>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</si>
  <si>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</si>
  <si>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</si>
  <si>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</si>
  <si>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</si>
  <si>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</si>
  <si>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</si>
  <si>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</si>
  <si>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</si>
  <si>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</si>
  <si>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</si>
  <si>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</si>
  <si>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</si>
  <si>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</si>
  <si>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</si>
  <si>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</si>
  <si>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</si>
  <si>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</si>
  <si>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</si>
  <si>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</si>
  <si>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</si>
  <si>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</si>
  <si>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</si>
  <si>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</si>
  <si>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</si>
  <si>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</si>
  <si>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</si>
  <si>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</si>
  <si>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</si>
  <si>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</si>
  <si>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</si>
  <si>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</si>
  <si>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</si>
  <si>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</si>
  <si>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</si>
  <si>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</si>
  <si>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</si>
  <si>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</si>
  <si>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</si>
  <si>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</si>
  <si>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</si>
  <si>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</si>
  <si>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</si>
  <si>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</si>
  <si>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</si>
  <si>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</si>
  <si>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</si>
  <si>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</si>
  <si>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</si>
  <si>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</si>
  <si>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</si>
  <si>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</si>
  <si>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</si>
  <si>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</si>
  <si>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</si>
  <si>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</si>
  <si>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</si>
  <si>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</si>
  <si>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</si>
  <si>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</si>
  <si>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</si>
  <si>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</si>
  <si>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</si>
  <si>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</si>
  <si>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</si>
  <si>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</si>
  <si>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</si>
  <si>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</si>
  <si>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</si>
  <si>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</si>
  <si>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</si>
  <si>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</si>
  <si>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</si>
  <si>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</si>
  <si>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</si>
  <si>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</si>
  <si>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</si>
  <si>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</si>
  <si>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</si>
  <si>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</si>
  <si>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</si>
  <si>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</si>
  <si>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</si>
  <si>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</si>
  <si>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</si>
  <si>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</si>
  <si>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</si>
  <si>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</si>
  <si>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</si>
  <si>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</si>
  <si>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</si>
  <si>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</si>
  <si>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</si>
  <si>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</si>
  <si>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</si>
  <si>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</si>
  <si>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</si>
  <si>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</si>
  <si>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</si>
  <si>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</si>
  <si>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</si>
  <si>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</si>
  <si>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</si>
  <si>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</si>
  <si>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</si>
  <si>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</si>
  <si>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</si>
  <si>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</si>
  <si>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</si>
  <si>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</si>
  <si>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</si>
  <si>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</si>
  <si>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</si>
  <si>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</si>
  <si>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</si>
  <si>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</si>
  <si>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</si>
  <si>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</si>
  <si>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</si>
  <si>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</si>
  <si>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</si>
  <si>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</si>
  <si>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</si>
  <si>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</si>
  <si>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</si>
  <si>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</si>
  <si>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</si>
  <si>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</si>
  <si>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</si>
  <si>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</si>
  <si>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</si>
  <si>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</si>
  <si>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</si>
  <si>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</si>
  <si>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</si>
  <si>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</si>
  <si>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</si>
  <si>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</si>
  <si>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</si>
  <si>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</si>
  <si>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</si>
  <si>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</si>
  <si>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</si>
  <si>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</si>
  <si>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</si>
  <si>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</si>
  <si>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</si>
  <si>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</si>
  <si>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</si>
  <si>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</si>
  <si>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</si>
  <si>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</si>
  <si>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</si>
  <si>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</si>
  <si>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</si>
  <si>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</si>
  <si>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</si>
  <si>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</si>
  <si>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</si>
  <si>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</si>
  <si>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</si>
  <si>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</si>
  <si>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</si>
  <si>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</si>
  <si>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</si>
  <si>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</si>
  <si>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</si>
  <si>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</si>
  <si>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</si>
  <si>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</si>
  <si>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</si>
  <si>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</si>
  <si>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</si>
  <si>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</si>
  <si>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</si>
  <si>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</si>
  <si>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</si>
  <si>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</si>
  <si>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</si>
  <si>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</si>
  <si>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</si>
  <si>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</si>
  <si>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</si>
  <si>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</si>
  <si>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</si>
  <si>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</si>
  <si>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</si>
  <si>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</si>
  <si>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</si>
  <si>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</si>
  <si>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</si>
  <si>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</si>
  <si>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</si>
  <si>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</si>
  <si>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</si>
  <si>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</si>
  <si>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</si>
  <si>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</si>
  <si>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</si>
  <si>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</si>
  <si>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</si>
  <si>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</si>
  <si>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</si>
  <si>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</si>
  <si>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</si>
  <si>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</si>
  <si>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</si>
  <si>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</si>
  <si>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</si>
  <si>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</si>
  <si>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</si>
  <si>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</si>
  <si>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</si>
  <si>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</si>
  <si>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</si>
  <si>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</si>
  <si>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</si>
  <si>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</si>
  <si>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</si>
  <si>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</si>
  <si>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</si>
  <si>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</si>
  <si>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</si>
  <si>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</si>
  <si>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</si>
  <si>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</si>
  <si>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</si>
  <si>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</si>
  <si>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</si>
  <si>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</si>
  <si>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</si>
  <si>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</si>
  <si>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</si>
  <si>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</si>
  <si>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</si>
  <si>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</si>
  <si>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</si>
  <si>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</si>
  <si>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</si>
  <si>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</si>
  <si>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</si>
  <si>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</si>
  <si>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</si>
  <si>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</si>
  <si>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</si>
  <si>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</si>
  <si>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</si>
  <si>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</si>
  <si>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</si>
  <si>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</si>
  <si>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</si>
  <si>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</si>
  <si>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</si>
  <si>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</si>
  <si>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</si>
  <si>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</si>
  <si>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</si>
  <si>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</si>
  <si>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</si>
  <si>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</si>
  <si>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</si>
  <si>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</si>
  <si>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</si>
  <si>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</si>
  <si>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</si>
  <si>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</si>
  <si>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</si>
  <si>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</si>
  <si>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</si>
  <si>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</si>
  <si>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</si>
  <si>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</si>
  <si>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</si>
  <si>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</si>
  <si>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</si>
  <si>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</si>
  <si>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</si>
  <si>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</si>
  <si>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</si>
  <si>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</si>
  <si>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</si>
  <si>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</si>
  <si>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</si>
  <si>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</si>
  <si>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</si>
  <si>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</si>
  <si>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</si>
  <si>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</si>
  <si>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</si>
  <si>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</si>
  <si>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</si>
  <si>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</si>
  <si>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</si>
  <si>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</si>
  <si>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</si>
  <si>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</si>
  <si>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</si>
  <si>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</si>
  <si>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</si>
  <si>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</si>
  <si>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</si>
  <si>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</si>
  <si>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</si>
  <si>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</si>
  <si>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</si>
  <si>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</si>
  <si>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</si>
  <si>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</si>
  <si>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</si>
  <si>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</si>
  <si>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</si>
  <si>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</si>
  <si>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</si>
  <si>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</si>
  <si>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</si>
  <si>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</si>
  <si>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</si>
  <si>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</si>
  <si>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</si>
  <si>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</si>
  <si>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</si>
  <si>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</si>
  <si>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</si>
  <si>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</si>
  <si>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</si>
  <si>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</si>
  <si>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</si>
  <si>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</si>
  <si>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</si>
  <si>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</si>
  <si>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</si>
  <si>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</si>
  <si>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</si>
  <si>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</si>
  <si>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</si>
  <si>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</si>
  <si>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</si>
  <si>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</si>
  <si>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</si>
  <si>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</si>
  <si>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</si>
  <si>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</si>
  <si>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</si>
  <si>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</si>
  <si>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</si>
  <si>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</si>
  <si>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</si>
  <si>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</si>
  <si>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</si>
  <si>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</si>
  <si>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</si>
  <si>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</si>
  <si>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</si>
  <si>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</si>
  <si>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</si>
  <si>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</si>
  <si>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</si>
  <si>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</si>
  <si>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</si>
  <si>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</si>
  <si>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</si>
  <si>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</si>
  <si>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</si>
  <si>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</si>
  <si>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</si>
  <si>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</si>
  <si>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</si>
  <si>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</si>
  <si>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</si>
  <si>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</si>
  <si>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</si>
  <si>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</si>
  <si>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</si>
  <si>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</si>
  <si>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</si>
  <si>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</si>
  <si>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</si>
  <si>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</si>
  <si>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</si>
  <si>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</si>
  <si>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</si>
  <si>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</si>
  <si>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</si>
  <si>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</si>
  <si>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</si>
  <si>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</si>
  <si>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</si>
  <si>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</si>
  <si>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</si>
  <si>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</si>
  <si>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</si>
  <si>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</si>
  <si>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</si>
  <si>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</si>
  <si>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</si>
  <si>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</si>
  <si>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</si>
  <si>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</si>
  <si>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</si>
  <si>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</si>
  <si>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</si>
  <si>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</si>
  <si>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</si>
  <si>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</si>
  <si>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</si>
  <si>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</si>
  <si>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</si>
  <si>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</si>
  <si>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</si>
  <si>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</si>
  <si>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</si>
  <si>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</si>
  <si>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</si>
  <si>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</si>
  <si>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</si>
  <si>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</si>
  <si>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</si>
  <si>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</si>
  <si>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</si>
  <si>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</si>
  <si>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</si>
  <si>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</si>
  <si>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</si>
  <si>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</si>
  <si>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</si>
  <si>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</si>
  <si>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</si>
  <si>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</si>
  <si>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</si>
  <si>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</si>
  <si>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</si>
  <si>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</si>
  <si>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</si>
  <si>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</si>
  <si>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</si>
  <si>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</si>
  <si>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</si>
  <si>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</si>
  <si>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</si>
  <si>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</si>
  <si>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</si>
  <si>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</si>
  <si>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</si>
  <si>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</si>
  <si>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</si>
  <si>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</si>
  <si>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</si>
  <si>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</si>
  <si>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</si>
  <si>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</si>
  <si>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</si>
  <si>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</si>
  <si>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</si>
  <si>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</si>
  <si>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</si>
  <si>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</si>
  <si>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</si>
  <si>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</si>
  <si>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</si>
  <si>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</si>
  <si>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</si>
  <si>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</si>
  <si>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</si>
  <si>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</si>
  <si>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</si>
  <si>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</si>
  <si>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</si>
  <si>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</si>
  <si>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</si>
  <si>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</si>
  <si>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</si>
  <si>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</si>
  <si>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</si>
  <si>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</si>
  <si>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</si>
  <si>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</si>
  <si>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</si>
  <si>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</si>
  <si>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</si>
  <si>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</si>
  <si>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</si>
  <si>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</si>
  <si>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</si>
  <si>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</si>
  <si>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</si>
  <si>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</si>
  <si>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</si>
  <si>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</si>
  <si>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</si>
  <si>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</si>
  <si>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</si>
  <si>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</si>
  <si>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</si>
  <si>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</si>
  <si>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</si>
  <si>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</si>
  <si>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</si>
  <si>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</si>
  <si>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</si>
  <si>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</si>
  <si>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</si>
  <si>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</si>
  <si>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</si>
  <si>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</si>
  <si>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</si>
  <si>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</si>
  <si>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</si>
  <si>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</si>
  <si>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</si>
  <si>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</si>
  <si>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</si>
  <si>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</si>
  <si>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</si>
  <si>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</si>
  <si>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</si>
  <si>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</si>
  <si>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</si>
  <si>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</si>
  <si>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</si>
  <si>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</si>
  <si>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</si>
  <si>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</si>
  <si>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</si>
  <si>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</si>
  <si>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</si>
  <si>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</si>
  <si>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</si>
  <si>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</si>
  <si>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</si>
  <si>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</si>
  <si>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</si>
  <si>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</si>
  <si>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</si>
  <si>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</si>
  <si>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</si>
  <si>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</si>
  <si>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</si>
  <si>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</si>
  <si>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</si>
  <si>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</si>
  <si>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</si>
  <si>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</si>
  <si>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</si>
  <si>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</si>
  <si>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</si>
  <si>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</si>
  <si>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</si>
  <si>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</si>
  <si>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</si>
  <si>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</si>
  <si>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</si>
  <si>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</si>
  <si>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</si>
  <si>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</si>
  <si>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</si>
  <si>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</si>
  <si>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</si>
  <si>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</si>
  <si>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</si>
  <si>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</si>
  <si>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</si>
  <si>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</si>
  <si>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</si>
  <si>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</si>
  <si>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</si>
  <si>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</si>
  <si>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</si>
  <si>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</si>
  <si>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</si>
  <si>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</si>
  <si>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</si>
  <si>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</si>
  <si>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</si>
  <si>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</si>
  <si>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</si>
  <si>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</si>
  <si>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</si>
  <si>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</si>
  <si>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</si>
  <si>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</si>
  <si>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</si>
  <si>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</si>
  <si>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</si>
  <si>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</si>
  <si>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</si>
  <si>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</si>
  <si>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</si>
  <si>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</si>
  <si>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</si>
  <si>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</si>
  <si>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</si>
  <si>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</si>
  <si>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</si>
  <si>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</si>
  <si>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</si>
  <si>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</si>
  <si>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</si>
  <si>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</si>
  <si>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</si>
  <si>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</si>
  <si>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</si>
  <si>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</si>
  <si>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</si>
  <si>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</si>
  <si>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</si>
  <si>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</si>
  <si>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</si>
  <si>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</si>
  <si>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</si>
  <si>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</si>
  <si>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</si>
  <si>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</si>
  <si>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</si>
  <si>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</si>
  <si>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</si>
  <si>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</si>
  <si>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</si>
  <si>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</si>
  <si>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</si>
  <si>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</si>
  <si>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</si>
  <si>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</si>
  <si>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</si>
  <si>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</si>
  <si>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</si>
  <si>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</si>
  <si>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</si>
  <si>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</si>
  <si>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</si>
  <si>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</si>
  <si>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</si>
  <si>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</si>
  <si>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</si>
  <si>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</si>
  <si>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</si>
  <si>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</si>
  <si>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</si>
  <si>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</si>
  <si>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</si>
  <si>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</si>
  <si>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</si>
  <si>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</si>
  <si>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</si>
  <si>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</si>
  <si>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</si>
  <si>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</si>
  <si>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</si>
  <si>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</si>
  <si>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</si>
  <si>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</si>
  <si>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</si>
  <si>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</si>
  <si>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</si>
  <si>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</si>
  <si>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</si>
  <si>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</si>
  <si>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</si>
  <si>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</si>
  <si>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</si>
  <si>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</si>
  <si>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</si>
  <si>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</si>
  <si>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</si>
  <si>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</si>
  <si>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</si>
  <si>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</si>
  <si>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</si>
  <si>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</si>
  <si>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</si>
  <si>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</si>
  <si>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</si>
  <si>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</si>
  <si>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</si>
  <si>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</si>
  <si>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</si>
  <si>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</si>
  <si>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</si>
  <si>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</si>
  <si>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</si>
  <si>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</si>
  <si>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</si>
  <si>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</si>
  <si>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</si>
  <si>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</si>
  <si>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</si>
  <si>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</si>
  <si>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</si>
  <si>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</si>
  <si>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</si>
  <si>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</si>
  <si>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</si>
  <si>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</si>
  <si>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</si>
  <si>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</si>
  <si>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</si>
  <si>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</si>
  <si>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</si>
  <si>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</si>
  <si>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</si>
  <si>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</si>
  <si>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</si>
  <si>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</si>
  <si>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</si>
  <si>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</si>
  <si>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</si>
  <si>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</si>
  <si>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</si>
  <si>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</si>
  <si>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</si>
  <si>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</si>
  <si>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</si>
  <si>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</si>
  <si>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</si>
  <si>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</si>
  <si>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</si>
  <si>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</si>
  <si>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</si>
  <si>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</si>
  <si>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</si>
  <si>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</si>
  <si>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</si>
  <si>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</si>
  <si>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</si>
  <si>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</si>
  <si>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</si>
  <si>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</si>
  <si>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</si>
  <si>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</si>
  <si>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</si>
  <si>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</si>
  <si>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</si>
  <si>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</si>
  <si>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</si>
  <si>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</si>
  <si>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</si>
  <si>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</si>
  <si>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</si>
  <si>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</si>
  <si>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</si>
  <si>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</si>
  <si>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</si>
  <si>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</si>
  <si>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</si>
  <si>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</si>
  <si>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</si>
  <si>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</si>
  <si>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</si>
  <si>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</si>
  <si>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</si>
  <si>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</si>
  <si>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</si>
  <si>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</si>
  <si>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</si>
  <si>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</si>
  <si>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</si>
  <si>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</si>
  <si>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</si>
  <si>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</si>
  <si>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</si>
  <si>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</si>
  <si>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</si>
  <si>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</si>
  <si>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</si>
  <si>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</si>
  <si>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</si>
  <si>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</si>
  <si>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</si>
  <si>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</si>
  <si>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</si>
  <si>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</si>
  <si>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</si>
  <si>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</si>
  <si>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</si>
  <si>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</si>
  <si>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</si>
  <si>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</si>
  <si>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</si>
  <si>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</si>
  <si>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</si>
  <si>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</si>
  <si>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</si>
  <si>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</si>
  <si>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</si>
  <si>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</si>
  <si>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</si>
  <si>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</si>
  <si>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</si>
  <si>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</si>
  <si>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</si>
  <si>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</si>
  <si>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</si>
  <si>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</si>
  <si>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</si>
  <si>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</si>
  <si>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</si>
  <si>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</si>
  <si>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</si>
  <si>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</si>
  <si>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</si>
  <si>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</si>
  <si>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</si>
  <si>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</si>
  <si>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</si>
  <si>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</si>
  <si>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</si>
  <si>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</si>
  <si>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</si>
  <si>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</si>
  <si>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</si>
  <si>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</si>
  <si>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</si>
  <si>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</si>
  <si>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</si>
  <si>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</si>
  <si>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</si>
  <si>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</si>
  <si>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</si>
  <si>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</si>
  <si>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</si>
  <si>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</si>
  <si>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</si>
  <si>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</si>
  <si>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</si>
  <si>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</si>
  <si>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</si>
  <si>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</si>
  <si>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</si>
  <si>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</si>
  <si>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</si>
  <si>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</si>
  <si>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</si>
  <si>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</si>
  <si>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</si>
  <si>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</si>
  <si>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</si>
  <si>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</si>
  <si>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</si>
  <si>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</si>
  <si>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</si>
  <si>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</si>
  <si>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</si>
  <si>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</si>
  <si>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</si>
  <si>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</si>
  <si>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</si>
  <si>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</si>
  <si>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</si>
  <si>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</si>
  <si>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</si>
  <si>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</si>
  <si>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</si>
  <si>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</si>
  <si>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</si>
  <si>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</si>
  <si>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</si>
  <si>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</si>
  <si>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</si>
  <si>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</si>
  <si>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</si>
  <si>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</si>
  <si>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</si>
  <si>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</si>
  <si>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</si>
  <si>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</si>
  <si>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</si>
  <si>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</si>
  <si>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</si>
  <si>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</si>
  <si>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</si>
  <si>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</si>
  <si>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</si>
  <si>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</si>
  <si>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</si>
  <si>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</si>
  <si>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</si>
  <si>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</si>
  <si>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</si>
  <si>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</si>
  <si>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</si>
  <si>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</si>
  <si>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</si>
  <si>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</si>
  <si>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</si>
  <si>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</si>
  <si>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</si>
  <si>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</si>
  <si>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</si>
  <si>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</si>
  <si>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</si>
  <si>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</si>
  <si>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</si>
  <si>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</si>
  <si>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</si>
  <si>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</si>
  <si>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</si>
  <si>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</si>
  <si>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</si>
  <si>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</si>
  <si>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</si>
  <si>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</si>
  <si>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</si>
  <si>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</si>
  <si>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</si>
  <si>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</si>
  <si>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</si>
  <si>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</si>
  <si>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</si>
  <si>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</si>
  <si>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</si>
  <si>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</si>
  <si>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</si>
  <si>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</si>
  <si>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</si>
  <si>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</si>
  <si>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</si>
  <si>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</si>
  <si>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</si>
  <si>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</si>
  <si>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</si>
  <si>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</si>
  <si>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</si>
  <si>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</si>
  <si>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</si>
  <si>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</si>
  <si>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</si>
  <si>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</si>
  <si>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</si>
  <si>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</si>
  <si>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</si>
  <si>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</si>
  <si>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</si>
  <si>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</si>
  <si>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</si>
  <si>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</si>
  <si>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</si>
  <si>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</si>
  <si>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</si>
  <si>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</si>
  <si>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</si>
  <si>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</si>
  <si>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</si>
  <si>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</si>
  <si>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</si>
  <si>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</si>
  <si>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</si>
  <si>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</si>
  <si>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</si>
  <si>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</si>
  <si>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</si>
  <si>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</si>
  <si>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</si>
  <si>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</si>
  <si>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</si>
  <si>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</si>
  <si>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</si>
  <si>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</si>
  <si>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</si>
  <si>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</si>
  <si>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</si>
  <si>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</si>
  <si>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</si>
  <si>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</si>
  <si>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</si>
  <si>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</si>
  <si>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</si>
  <si>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</si>
  <si>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</si>
  <si>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</si>
  <si>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</si>
  <si>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</si>
  <si>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</si>
  <si>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</si>
  <si>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</si>
  <si>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</si>
  <si>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</si>
  <si>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</si>
  <si>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</si>
  <si>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</si>
  <si>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</si>
  <si>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</si>
  <si>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</si>
  <si>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</si>
  <si>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</si>
  <si>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</si>
  <si>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</si>
  <si>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</si>
  <si>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</si>
  <si>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</si>
  <si>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</si>
  <si>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</si>
  <si>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</si>
  <si>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</si>
  <si>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</si>
  <si>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</si>
  <si>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</si>
  <si>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</si>
  <si>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</si>
  <si>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</si>
  <si>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</si>
  <si>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</si>
  <si>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</si>
  <si>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</si>
  <si>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</si>
  <si>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</si>
  <si>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</si>
  <si>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</si>
  <si>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</si>
  <si>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</si>
  <si>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</si>
  <si>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</si>
  <si>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</si>
  <si>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</si>
  <si>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</si>
  <si>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</si>
  <si>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</si>
  <si>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</si>
  <si>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</si>
  <si>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</si>
  <si>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</si>
  <si>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</si>
  <si>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</si>
  <si>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</si>
  <si>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</si>
  <si>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</si>
  <si>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</si>
  <si>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</si>
  <si>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</si>
  <si>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</si>
  <si>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</si>
  <si>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</si>
  <si>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</si>
  <si>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</si>
  <si>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</si>
  <si>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</si>
  <si>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</si>
  <si>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</si>
  <si>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</si>
  <si>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</si>
  <si>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</si>
  <si>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</si>
  <si>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</si>
  <si>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</si>
  <si>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</si>
  <si>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</si>
  <si>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</si>
  <si>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</si>
  <si>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</si>
  <si>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</si>
  <si>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</si>
  <si>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</si>
  <si>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</si>
  <si>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</si>
  <si>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</si>
  <si>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</si>
  <si>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</si>
  <si>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</si>
  <si>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</si>
  <si>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</si>
  <si>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</si>
  <si>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</si>
  <si>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</si>
  <si>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</si>
  <si>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</si>
  <si>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</si>
  <si>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</si>
  <si>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</si>
  <si>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</si>
  <si>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</si>
  <si>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</si>
  <si>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</si>
  <si>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</si>
  <si>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</si>
  <si>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</si>
  <si>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</si>
  <si>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</si>
  <si>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</si>
  <si>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</si>
  <si>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</si>
  <si>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</si>
  <si>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</si>
  <si>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</si>
  <si>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</si>
  <si>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</si>
  <si>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</si>
  <si>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</si>
  <si>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</si>
  <si>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</si>
  <si>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</si>
  <si>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</si>
  <si>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</si>
  <si>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</si>
  <si>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</si>
  <si>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</si>
  <si>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</si>
  <si>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</si>
  <si>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</si>
  <si>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</si>
  <si>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</si>
  <si>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</si>
  <si>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</si>
  <si>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</si>
  <si>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</si>
  <si>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</si>
  <si>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</si>
  <si>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</si>
  <si>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</si>
  <si>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</si>
  <si>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</si>
  <si>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</si>
  <si>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</si>
  <si>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</si>
  <si>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</si>
  <si>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</si>
  <si>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</si>
  <si>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</si>
  <si>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</si>
  <si>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</si>
  <si>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</si>
  <si>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</si>
  <si>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</si>
  <si>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</si>
  <si>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</si>
  <si>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</si>
  <si>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</si>
  <si>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</si>
  <si>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</si>
  <si>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</si>
  <si>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</si>
  <si>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</si>
  <si>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</si>
  <si>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</si>
  <si>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</si>
  <si>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</si>
  <si>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</si>
  <si>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</si>
  <si>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</si>
  <si>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</si>
  <si>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</si>
  <si>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</si>
  <si>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</si>
  <si>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</si>
  <si>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</si>
  <si>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</si>
  <si>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</si>
  <si>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</si>
  <si>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</si>
  <si>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</si>
  <si>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</si>
  <si>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</si>
  <si>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</si>
  <si>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</si>
  <si>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</si>
  <si>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</si>
  <si>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</si>
  <si>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</si>
  <si>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</si>
  <si>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</si>
  <si>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</si>
  <si>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</si>
  <si>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</si>
  <si>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</si>
  <si>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</si>
  <si>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</si>
  <si>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</si>
  <si>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</si>
  <si>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</si>
  <si>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</si>
  <si>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</si>
  <si>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</si>
  <si>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</si>
  <si>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</si>
  <si>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</si>
  <si>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</si>
  <si>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</si>
  <si>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</si>
  <si>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</si>
  <si>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</si>
  <si>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</si>
  <si>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</si>
  <si>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</si>
  <si>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</si>
  <si>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</si>
  <si>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</si>
  <si>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</si>
  <si>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</si>
  <si>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</si>
  <si>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</si>
  <si>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</si>
  <si>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</si>
  <si>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</si>
  <si>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</si>
  <si>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</si>
  <si>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</si>
  <si>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</si>
  <si>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</si>
  <si>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</si>
  <si>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</si>
  <si>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</si>
  <si>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</si>
  <si>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</si>
  <si>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</si>
  <si>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</si>
  <si>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</si>
  <si>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</si>
  <si>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</si>
  <si>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</si>
  <si>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</si>
  <si>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</si>
  <si>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</si>
  <si>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</si>
  <si>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</si>
  <si>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</si>
  <si>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</si>
  <si>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</si>
  <si>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</si>
  <si>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</si>
  <si>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</si>
  <si>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</si>
  <si>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</si>
  <si>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</si>
  <si>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</si>
  <si>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</si>
  <si>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</si>
  <si>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</si>
  <si>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</si>
  <si>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</si>
  <si>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</si>
  <si>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</si>
  <si>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</si>
  <si>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</si>
  <si>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</si>
  <si>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</si>
  <si>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</si>
  <si>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</si>
  <si>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</si>
  <si>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</si>
  <si>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</si>
  <si>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</si>
  <si>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</si>
  <si>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</si>
  <si>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</si>
  <si>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</si>
  <si>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</si>
  <si>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</si>
  <si>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</si>
  <si>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</si>
  <si>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</si>
  <si>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</si>
  <si>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</si>
  <si>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</si>
  <si>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</si>
  <si>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</si>
  <si>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</si>
  <si>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</si>
  <si>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</si>
  <si>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</si>
  <si>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</si>
  <si>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</si>
  <si>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</si>
  <si>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</si>
  <si>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</si>
  <si>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</si>
  <si>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</si>
  <si>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</si>
  <si>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</si>
  <si>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</si>
  <si>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</si>
  <si>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</si>
  <si>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</si>
  <si>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</si>
  <si>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</si>
  <si>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</si>
  <si>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</si>
  <si>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</si>
  <si>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</si>
  <si>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</si>
  <si>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</si>
  <si>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</si>
  <si>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</si>
  <si>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</si>
  <si>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</si>
  <si>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</si>
  <si>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</si>
  <si>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</si>
  <si>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</si>
  <si>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</si>
  <si>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</si>
  <si>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</si>
  <si>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</si>
  <si>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</si>
  <si>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</si>
  <si>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</si>
  <si>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</si>
  <si>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</si>
  <si>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</si>
  <si>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</si>
  <si>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</si>
  <si>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</si>
  <si>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</si>
  <si>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</si>
  <si>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</si>
  <si>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</si>
  <si>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</si>
  <si>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</si>
  <si>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</si>
  <si>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</si>
  <si>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</si>
  <si>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</si>
  <si>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</si>
  <si>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</si>
  <si>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</si>
  <si>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</si>
  <si>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</si>
  <si>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</si>
  <si>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</si>
  <si>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</si>
  <si>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</si>
  <si>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</si>
  <si>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</si>
  <si>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</si>
  <si>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</si>
  <si>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</si>
  <si>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</si>
  <si>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</si>
  <si>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</si>
  <si>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</si>
  <si>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</si>
  <si>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</si>
  <si>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</si>
  <si>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</si>
  <si>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</si>
  <si>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</si>
  <si>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</si>
  <si>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</si>
  <si>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</si>
  <si>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</si>
  <si>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</si>
  <si>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</si>
  <si>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</si>
  <si>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</si>
  <si>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</si>
  <si>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</si>
  <si>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</si>
  <si>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</si>
  <si>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</si>
  <si>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</si>
  <si>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</si>
  <si>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</si>
  <si>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</si>
  <si>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</si>
  <si>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</si>
  <si>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</si>
  <si>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</si>
  <si>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</si>
  <si>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</si>
  <si>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</si>
  <si>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</si>
  <si>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</si>
  <si>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</si>
  <si>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</si>
  <si>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</si>
  <si>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</si>
  <si>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</si>
  <si>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</si>
  <si>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</si>
  <si>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</si>
  <si>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</si>
  <si>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</si>
  <si>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</si>
  <si>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</si>
  <si>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</si>
  <si>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</si>
  <si>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</si>
  <si>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</si>
  <si>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</si>
  <si>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</si>
  <si>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</si>
  <si>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</si>
  <si>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</si>
  <si>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</si>
  <si>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</si>
  <si>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</si>
  <si>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</si>
  <si>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</si>
  <si>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</si>
  <si>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</si>
  <si>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</si>
  <si>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</si>
  <si>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</si>
  <si>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</si>
  <si>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</si>
  <si>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</si>
  <si>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</si>
  <si>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</si>
  <si>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</si>
  <si>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</si>
  <si>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</si>
  <si>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</si>
  <si>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</si>
  <si>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</si>
  <si>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</si>
  <si>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</si>
  <si>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</si>
  <si>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</si>
  <si>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</si>
  <si>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</si>
  <si>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</si>
  <si>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</si>
  <si>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</si>
  <si>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</si>
  <si>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</si>
  <si>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</si>
  <si>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</si>
  <si>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</si>
  <si>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</si>
  <si>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</si>
  <si>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</si>
  <si>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</si>
  <si>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</si>
  <si>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</si>
  <si>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</si>
  <si>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</si>
  <si>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</si>
  <si>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</si>
  <si>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</si>
  <si>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</si>
  <si>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</si>
  <si>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</si>
  <si>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</si>
  <si>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</si>
  <si>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</si>
  <si>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</si>
  <si>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</si>
  <si>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</si>
  <si>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</si>
  <si>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</si>
  <si>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</si>
  <si>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</si>
  <si>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</si>
  <si>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</si>
  <si>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</si>
  <si>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</si>
  <si>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</si>
  <si>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</si>
  <si>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</si>
  <si>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</si>
  <si>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</si>
  <si>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</si>
  <si>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</si>
  <si>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</si>
  <si>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</si>
  <si>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</si>
  <si>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</si>
  <si>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</si>
  <si>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</si>
  <si>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</si>
  <si>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</si>
  <si>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</si>
  <si>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</si>
  <si>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</si>
  <si>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</si>
  <si>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</si>
  <si>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</si>
  <si>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</si>
  <si>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</si>
  <si>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</si>
  <si>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</si>
  <si>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</si>
  <si>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</si>
  <si>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</si>
  <si>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</si>
  <si>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</si>
  <si>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</si>
  <si>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</si>
  <si>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</si>
  <si>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</si>
  <si>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</si>
  <si>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</si>
  <si>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</si>
  <si>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</si>
  <si>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</si>
  <si>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</si>
  <si>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</si>
  <si>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</si>
  <si>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</si>
  <si>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</si>
  <si>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</si>
  <si>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</si>
  <si>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</si>
  <si>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</si>
  <si>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</si>
  <si>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</si>
  <si>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</si>
  <si>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</si>
  <si>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</si>
  <si>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</si>
  <si>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</si>
  <si>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</si>
  <si>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</si>
  <si>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</si>
  <si>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</si>
  <si>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</si>
  <si>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</si>
  <si>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</si>
  <si>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</si>
  <si>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</si>
  <si>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</si>
  <si>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</si>
  <si>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</si>
  <si>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</si>
  <si>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</si>
  <si>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</si>
  <si>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</si>
  <si>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</si>
  <si>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</si>
  <si>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</si>
  <si>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</si>
  <si>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</si>
  <si>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</si>
  <si>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</si>
  <si>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</si>
  <si>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</si>
  <si>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</si>
  <si>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</si>
  <si>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</si>
  <si>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</si>
  <si>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</si>
  <si>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</si>
  <si>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</si>
  <si>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</si>
  <si>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</si>
  <si>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</si>
  <si>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</si>
  <si>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</si>
  <si>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</si>
  <si>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</si>
  <si>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</si>
  <si>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</si>
  <si>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</si>
  <si>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</si>
  <si>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</si>
  <si>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</si>
  <si>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</si>
  <si>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</si>
  <si>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</si>
  <si>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</si>
  <si>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</si>
  <si>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</si>
  <si>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</si>
  <si>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</si>
  <si>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</si>
  <si>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</si>
  <si>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</si>
  <si>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</si>
  <si>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</si>
  <si>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</si>
  <si>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</si>
  <si>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</si>
  <si>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</si>
  <si>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</si>
  <si>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</si>
  <si>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</si>
  <si>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</si>
  <si>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</si>
  <si>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</si>
  <si>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</si>
  <si>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</si>
  <si>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</si>
  <si>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</si>
  <si>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</si>
  <si>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</si>
  <si>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</si>
  <si>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</si>
  <si>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</si>
  <si>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</si>
  <si>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</si>
  <si>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</si>
  <si>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</si>
  <si>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</si>
  <si>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</si>
  <si>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</si>
  <si>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</si>
  <si>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</si>
  <si>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</si>
  <si>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</si>
  <si>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</si>
  <si>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</si>
  <si>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</si>
  <si>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</si>
  <si>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</si>
  <si>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</si>
  <si>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</si>
  <si>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</si>
  <si>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</si>
  <si>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</si>
  <si>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</si>
  <si>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</si>
  <si>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</si>
  <si>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</si>
  <si>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</si>
  <si>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</si>
  <si>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</si>
  <si>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</si>
  <si>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</si>
  <si>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</si>
  <si>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</si>
  <si>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</si>
  <si>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</si>
  <si>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</si>
  <si>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</si>
  <si>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</si>
  <si>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</si>
  <si>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</si>
  <si>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</si>
  <si>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</si>
  <si>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</si>
  <si>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</si>
  <si>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</si>
  <si>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</si>
  <si>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</si>
  <si>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</si>
  <si>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</si>
  <si>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</si>
  <si>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</si>
  <si>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</si>
  <si>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</si>
  <si>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</si>
  <si>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</si>
  <si>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</si>
  <si>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</si>
  <si>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</si>
  <si>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</si>
  <si>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</si>
  <si>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</si>
  <si>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</si>
  <si>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</si>
  <si>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</si>
  <si>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</si>
  <si>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</si>
  <si>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</si>
  <si>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</si>
  <si>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</si>
  <si>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</si>
  <si>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</si>
  <si>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</si>
  <si>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</si>
  <si>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</si>
  <si>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</si>
  <si>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</si>
  <si>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</si>
  <si>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</si>
  <si>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</si>
  <si>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</si>
  <si>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</si>
  <si>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</si>
  <si>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</si>
  <si>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</si>
  <si>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</si>
  <si>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</si>
  <si>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</si>
  <si>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</si>
  <si>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</si>
  <si>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</si>
  <si>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</si>
  <si>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</si>
  <si>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</si>
  <si>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</si>
  <si>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</si>
  <si>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</si>
  <si>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</si>
  <si>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</si>
  <si>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</si>
  <si>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</si>
  <si>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</si>
  <si>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</si>
  <si>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</si>
  <si>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</si>
  <si>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</si>
  <si>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</si>
  <si>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</si>
  <si>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</si>
  <si>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</si>
  <si>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</si>
  <si>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</si>
  <si>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</si>
  <si>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</si>
  <si>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</si>
  <si>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</si>
  <si>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</si>
  <si>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</si>
  <si>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</si>
  <si>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</si>
  <si>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</si>
  <si>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</si>
  <si>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</si>
  <si>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</si>
  <si>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</si>
  <si>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</si>
  <si>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</si>
  <si>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</si>
  <si>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</si>
  <si>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</si>
  <si>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</si>
  <si>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</si>
  <si>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</si>
  <si>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</si>
  <si>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</si>
  <si>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</si>
  <si>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</si>
  <si>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</si>
  <si>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</si>
  <si>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</si>
  <si>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</si>
  <si>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</si>
  <si>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</si>
  <si>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</si>
  <si>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</si>
  <si>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</si>
  <si>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</si>
  <si>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</si>
  <si>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</si>
  <si>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</si>
  <si>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</si>
  <si>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</si>
  <si>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</si>
  <si>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</si>
  <si>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</si>
  <si>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</si>
  <si>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</si>
  <si>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</si>
  <si>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</si>
  <si>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</si>
  <si>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</si>
  <si>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</si>
  <si>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</si>
  <si>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</si>
  <si>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</si>
  <si>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</si>
  <si>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</si>
  <si>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</si>
  <si>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</si>
  <si>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</si>
  <si>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</si>
  <si>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</si>
  <si>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</si>
  <si>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</si>
  <si>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</si>
  <si>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</si>
  <si>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</si>
  <si>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</si>
  <si>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</si>
  <si>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</si>
  <si>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</si>
  <si>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</si>
  <si>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</si>
  <si>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</si>
  <si>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</si>
  <si>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</si>
  <si>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</si>
  <si>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</si>
  <si>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</si>
  <si>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</si>
  <si>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</si>
  <si>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</si>
  <si>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</si>
  <si>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</si>
  <si>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</si>
  <si>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</si>
  <si>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</si>
  <si>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</si>
  <si>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</si>
  <si>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</si>
  <si>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</si>
  <si>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</si>
  <si>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</si>
  <si>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</si>
  <si>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</si>
  <si>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</si>
  <si>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</si>
  <si>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</si>
  <si>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</si>
  <si>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</si>
  <si>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</si>
  <si>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</si>
  <si>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</si>
  <si>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</si>
  <si>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</si>
  <si>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</si>
  <si>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</si>
  <si>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</si>
  <si>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</si>
  <si>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</si>
  <si>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</si>
  <si>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</si>
  <si>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</si>
  <si>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</si>
  <si>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</si>
  <si>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</si>
  <si>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</si>
  <si>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</si>
  <si>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</si>
  <si>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</si>
  <si>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</si>
  <si>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</si>
  <si>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</si>
  <si>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</si>
  <si>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</si>
  <si>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</si>
  <si>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</si>
  <si>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</si>
  <si>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</si>
  <si>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</si>
  <si>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</si>
  <si>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</si>
  <si>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</si>
  <si>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</si>
  <si>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</si>
  <si>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</si>
  <si>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</si>
  <si>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</si>
  <si>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</si>
  <si>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</si>
  <si>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</si>
  <si>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</si>
  <si>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</si>
  <si>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</si>
  <si>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</si>
  <si>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</si>
  <si>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</si>
  <si>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</si>
  <si>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</si>
  <si>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</si>
  <si>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</si>
  <si>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</si>
  <si>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</si>
  <si>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</si>
  <si>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</si>
  <si>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</si>
  <si>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</si>
  <si>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</si>
  <si>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</si>
  <si>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</si>
  <si>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</si>
  <si>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</si>
  <si>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</si>
  <si>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</si>
  <si>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</si>
  <si>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</si>
  <si>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</si>
  <si>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</si>
  <si>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</si>
  <si>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</si>
  <si>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</si>
  <si>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</si>
  <si>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</si>
  <si>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</si>
  <si>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</si>
  <si>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</si>
  <si>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</si>
  <si>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</si>
  <si>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</si>
  <si>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</si>
  <si>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</si>
  <si>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</si>
  <si>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</si>
  <si>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</si>
  <si>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</si>
  <si>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</si>
  <si>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</si>
  <si>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</si>
  <si>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</si>
  <si>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</si>
  <si>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</si>
  <si>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</si>
  <si>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</si>
  <si>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</si>
  <si>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</si>
  <si>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</si>
  <si>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</si>
  <si>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</si>
  <si>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</si>
  <si>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</si>
  <si>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</si>
  <si>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</si>
  <si>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</si>
  <si>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</si>
  <si>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</si>
  <si>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</si>
  <si>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</si>
  <si>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</si>
  <si>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</si>
  <si>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</si>
  <si>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</si>
  <si>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</si>
  <si>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</si>
  <si>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</si>
  <si>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</si>
  <si>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</si>
  <si>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</si>
  <si>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</si>
  <si>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</si>
  <si>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</si>
  <si>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</si>
  <si>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</si>
  <si>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</si>
  <si>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</si>
  <si>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</si>
  <si>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</si>
  <si>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</si>
  <si>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</si>
  <si>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</si>
  <si>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</si>
  <si>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</si>
  <si>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</si>
  <si>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</si>
  <si>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</si>
  <si>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</si>
  <si>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</si>
  <si>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</si>
  <si>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</si>
  <si>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</si>
  <si>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</si>
  <si>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</si>
  <si>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</si>
  <si>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</si>
  <si>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</si>
  <si>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</si>
  <si>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</si>
  <si>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</si>
  <si>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</si>
  <si>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</si>
  <si>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</si>
  <si>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</si>
  <si>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</si>
  <si>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</si>
  <si>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</si>
  <si>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</si>
  <si>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</si>
  <si>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</si>
  <si>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</si>
  <si>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</si>
  <si>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</si>
  <si>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</si>
  <si>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</si>
  <si>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</si>
  <si>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</si>
  <si>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</si>
  <si>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</si>
  <si>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</si>
  <si>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</si>
  <si>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</si>
  <si>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</si>
  <si>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</si>
  <si>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</si>
  <si>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</si>
  <si>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</si>
  <si>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</si>
  <si>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</si>
  <si>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</si>
  <si>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</si>
  <si>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</si>
  <si>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</si>
  <si>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</si>
  <si>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</si>
  <si>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</si>
  <si>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</si>
  <si>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</si>
  <si>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</si>
  <si>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</si>
  <si>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</si>
  <si>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</si>
  <si>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</si>
  <si>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</si>
  <si>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</si>
  <si>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</si>
  <si>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</si>
  <si>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</si>
  <si>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</si>
  <si>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</si>
  <si>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</si>
  <si>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</si>
  <si>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</si>
  <si>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</si>
  <si>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</si>
  <si>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</si>
  <si>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</si>
  <si>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</si>
  <si>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</si>
  <si>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</si>
  <si>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</si>
  <si>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</si>
  <si>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</si>
  <si>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</si>
  <si>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</si>
  <si>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</si>
  <si>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</si>
  <si>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</si>
  <si>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</si>
  <si>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</si>
  <si>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</si>
  <si>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</si>
  <si>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</si>
  <si>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</si>
  <si>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</si>
  <si>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</si>
  <si>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</si>
  <si>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</si>
  <si>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</si>
  <si>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</si>
  <si>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</si>
  <si>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</si>
  <si>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</si>
  <si>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</si>
  <si>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</si>
  <si>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</si>
  <si>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</si>
  <si>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</si>
  <si>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</si>
  <si>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</si>
  <si>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</si>
  <si>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</si>
  <si>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</si>
  <si>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</si>
  <si>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</si>
  <si>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</si>
  <si>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</si>
  <si>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</si>
  <si>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</si>
  <si>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</si>
  <si>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</si>
  <si>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</si>
  <si>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</si>
  <si>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</si>
  <si>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</si>
  <si>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</si>
  <si>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</si>
  <si>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</si>
  <si>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</si>
  <si>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</si>
  <si>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</si>
  <si>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</si>
  <si>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</si>
  <si>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</si>
  <si>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Restored by PG</t>
  </si>
  <si>
    <t xml:space="preserve"> PCM-20250215-00000830 </t>
  </si>
  <si>
    <t>LTE site still down and  site located in aramco area access issue need special permission</t>
  </si>
  <si>
    <t>PCM-20251028-00002201</t>
  </si>
  <si>
    <t xml:space="preserve"> was access issue, The site is located inside a farm, /ETA 10 MIN</t>
  </si>
  <si>
    <t>PCM-20251028-00002341</t>
  </si>
  <si>
    <t xml:space="preserve">Access night issue, Shopping centre and main gate closed, team will check in morning/TEAM WILL CHECK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</si>
  <si>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</si>
  <si>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</si>
  <si>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</si>
  <si>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</si>
  <si>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</si>
  <si>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</si>
  <si>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</si>
  <si>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</si>
  <si>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PCM-20251029-00000556</t>
  </si>
  <si>
    <t>ETA 90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</si>
</sst>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164" fontId="20" fillId="7" borderId="1" xfId="0" applyNumberFormat="1" applyFont="1" applyFill="1" applyBorder="1" applyAlignment="1">
      <alignment horizontal="center" vertical="center"/>
    </xf>
    <xf numFmtId="0" fontId="34" fillId="0" borderId="0" xfId="0" applyFont="1"/>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5" totalsRowShown="0" headerRowDxfId="174" dataDxfId="173" headerRowBorderDxfId="171" tableBorderDxfId="172" totalsRowBorderDxfId="170">
  <autoFilter ref="A1:L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0" totalsRowShown="0" headerRowDxfId="48" dataDxfId="47" headerRowBorderDxfId="45" tableBorderDxfId="46" totalsRowBorderDxfId="44">
  <autoFilter ref="A1:L18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5" totalsRowShown="0" headerRowDxfId="15" dataDxfId="14" headerRowBorderDxfId="12" tableBorderDxfId="13">
  <autoFilter ref="A1:L8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5"/>
  <sheetViews>
    <sheetView workbookViewId="0">
      <selection activeCell="J14" sqref="J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296.37283773148374</v>
      </c>
      <c r="H2" s="78">
        <v>45662.943402777775</v>
      </c>
      <c r="I2" s="61" t="str">
        <f>IFERROR(VLOOKUP(D2,DB!A:F,6,0),"")</f>
        <v>Generator-SG</v>
      </c>
      <c r="J2" s="61" t="str">
        <f>IFERROR(VLOOKUP(D2,DB!A:G,7,0),"")</f>
        <v>Dead</v>
      </c>
      <c r="K2" s="69" t="s">
        <v>39022</v>
      </c>
      <c r="L2" s="67" t="str">
        <f>IFERROR(VLOOKUP(D2,DB!A:I,9,0),"")</f>
        <v>Latis</v>
      </c>
    </row>
    <row r="3" spans="1:15" ht="28.5" customHeight="1">
      <c r="A3" s="174" t="s">
        <v>39023</v>
      </c>
      <c r="B3" s="134" t="str">
        <f>IFERROR(VLOOKUP(D3,DB!A:K,11,0),"")</f>
        <v>R1</v>
      </c>
      <c r="C3" s="134">
        <v>1</v>
      </c>
      <c r="D3" s="134" t="s">
        <v>8618</v>
      </c>
      <c r="E3" s="135" t="s">
        <v>39021</v>
      </c>
      <c r="F3" s="136">
        <v>45959.069837962961</v>
      </c>
      <c r="G3" s="137">
        <f ca="1">IFERROR(NOW()-F3,"")</f>
        <v>0.25142569444869878</v>
      </c>
      <c r="H3" s="136">
        <v>45958.608993055554</v>
      </c>
      <c r="I3" s="134" t="str">
        <f>IFERROR(VLOOKUP(D3,DB!A:F,6,0),"")</f>
        <v>SCECO</v>
      </c>
      <c r="J3" s="134" t="str">
        <f>IFERROR(VLOOKUP(D3,DB!A:G,7,0),"")</f>
        <v>Good</v>
      </c>
      <c r="K3" s="169" t="s">
        <v>39024</v>
      </c>
      <c r="L3" s="139" t="str">
        <f>IFERROR(VLOOKUP(D3,DB!A:I,9,0),"")</f>
        <v>Latis</v>
      </c>
    </row>
    <row r="4" spans="1:15" ht="39.75" hidden="1" customHeight="1">
      <c r="A4" s="172" t="s">
        <v>39025</v>
      </c>
      <c r="B4" s="134" t="str">
        <f>IFERROR(VLOOKUP(D4,DB!A:K,11,0),"")</f>
        <v>R1</v>
      </c>
      <c r="C4" s="134">
        <v>3</v>
      </c>
      <c r="D4" s="134" t="s">
        <v>19779</v>
      </c>
      <c r="E4" s="135" t="s">
        <v>39021</v>
      </c>
      <c r="F4" s="173">
        <v>45959.095439814817</v>
      </c>
      <c r="G4" s="170">
        <f ca="1">IFERROR(NOW()-F4,"")</f>
        <v>0.22582384259294486</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c r="B5" s="134" t="str">
        <f>IFERROR(VLOOKUP(D5,DB!A:K,11,0),"")</f>
        <v/>
      </c>
      <c r="C5" s="134"/>
      <c r="D5" s="134"/>
      <c r="E5" s="135"/>
      <c r="F5" s="136"/>
      <c r="G5" s="137">
        <f ca="1">IFERROR(NOW()-F5,"")</f>
        <v>45959.32126365741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45959.32126365741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45959.32126365741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45959.32126365741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45959.32126365741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45959.32126365741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45959.32126365741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45959.32126365741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45959.32126365741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45959.32126365741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45959.32126365741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45959.32126365741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45959.32126365741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45959.32126365741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45959.32126365741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45959.32126365741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45959.32126365741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45959.32126365741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45959.32126365741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45959.32126365741</v>
      </c>
      <c r="H24" s="136"/>
      <c r="I24" s="134" t="str">
        <f>IFERROR(VLOOKUP(D24,DB!A:F,6,0),"")</f>
        <v/>
      </c>
      <c r="J24" s="134" t="str">
        <f>IFERROR(VLOOKUP(D24,DB!A:G,7,0),"")</f>
        <v/>
      </c>
      <c r="K24" s="138"/>
      <c r="L24" s="139" t="str">
        <f>IFERROR(VLOOKUP(D24,DB!A:I,9,0),"")</f>
        <v/>
      </c>
    </row>
    <row r="25" spans="1:12" ht="15" customHeight="1">
      <c r="A25" s="145"/>
      <c r="B25" s="146" t="str">
        <f>IFERROR(VLOOKUP(D25,DB!A:K,11,0),"")</f>
        <v/>
      </c>
      <c r="C25" s="146"/>
      <c r="D25" s="146"/>
      <c r="E25" s="147"/>
      <c r="F25" s="148"/>
      <c r="G25" s="149">
        <f ca="1">IFERROR(NOW()-F25,"")</f>
        <v>45959.32126365741</v>
      </c>
      <c r="H25" s="148"/>
      <c r="I25" s="146" t="str">
        <f>IFERROR(VLOOKUP(D25,DB!A:F,6,0),"")</f>
        <v/>
      </c>
      <c r="J25" s="146" t="str">
        <f>IFERROR(VLOOKUP(D25,DB!A:G,7,0),"")</f>
        <v/>
      </c>
      <c r="K25" s="150"/>
      <c r="L25" s="151" t="str">
        <f>IFERROR(VLOOKUP(D25,DB!A:I,9,0),"")</f>
        <v/>
      </c>
    </row>
  </sheetData>
  <customSheetViews>
    <customSheetView guid="{F6042A99-DD27-4453-835D-0834D95730CC}" filter="1" showAutoFilter="1">
      <pageMargins left="0" right="0" top="0" bottom="0" header="0" footer="0"/>
      <autoFilter ref="B1:M1" xr:uid="{8A3D4BEB-5AAB-427E-95BF-16678B12C68B}"/>
    </customSheetView>
  </customSheetViews>
  <dataValidations count="2">
    <dataValidation allowBlank="1" showInputMessage="1" showErrorMessage="1" sqref="E1" xr:uid="{5DBA255D-CDD9-49FB-AD3C-AF70AB4EE696}"/>
    <dataValidation type="list" allowBlank="1" showInputMessage="1" showErrorMessage="1" sqref="E2:E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134.32142569444841</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0.57918032407906139</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39111</v>
      </c>
      <c r="B5" s="18" t="str">
        <f>IFERROR(VLOOKUP(D5,DB!A:K,11,0),"")</f>
        <v>R2</v>
      </c>
      <c r="C5" s="18">
        <v>3</v>
      </c>
      <c r="D5" s="18" t="s">
        <v>17733</v>
      </c>
      <c r="E5" s="114" t="s">
        <v>39021</v>
      </c>
      <c r="F5" s="115">
        <v>45958.776261574072</v>
      </c>
      <c r="G5" s="116">
        <f ca="1">IFERROR(NOW()-F5,"-")</f>
        <v>0.54500208333774935</v>
      </c>
      <c r="H5" s="115">
        <v>45958.768622685187</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24327</v>
      </c>
      <c r="E6" s="114" t="s">
        <v>39021</v>
      </c>
      <c r="F6" s="115">
        <v>45958.937893518516</v>
      </c>
      <c r="G6" s="116">
        <f ca="1">IFERROR(NOW()-F6,"-")</f>
        <v>0.38337013889395166</v>
      </c>
      <c r="H6" s="115">
        <v>45958.896226851852</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39115</v>
      </c>
      <c r="B7" s="18" t="str">
        <f>IFERROR(VLOOKUP(D7,DB!A:K,11,0),"")</f>
        <v>R2</v>
      </c>
      <c r="C7" s="18">
        <v>2</v>
      </c>
      <c r="D7" s="18" t="s">
        <v>25261</v>
      </c>
      <c r="E7" s="114" t="s">
        <v>39104</v>
      </c>
      <c r="F7" s="115">
        <v>45959.225925925923</v>
      </c>
      <c r="G7" s="116">
        <f ca="1">IFERROR(NOW()-F7,"-")</f>
        <v>9.5337731487234123E-2</v>
      </c>
      <c r="H7" s="115">
        <v>45959.220023148147</v>
      </c>
      <c r="I7" s="18" t="str">
        <f>IFERROR(VLOOKUP(D7,DB!A:F,6,0),"")</f>
        <v>SCECO</v>
      </c>
      <c r="J7" s="18" t="str">
        <f>IFERROR(VLOOKUP(D7,DB!A:G,7,0),"")</f>
        <v>Vandalized</v>
      </c>
      <c r="K7" s="19" t="s">
        <v>39116</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45959.32126365741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45959.32126365741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45959.32126365741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45959.32126365741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45959.32126365741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45959.32126365741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45959.32126365741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45959.32126365741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45959.32126365741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45959.32126365741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45959.32126365741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45959.32126365741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45959.32126365741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45959.32126365741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45959.32126365741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45959.32126365741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45959.32126365741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45959.32126365741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45959.32126365741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45959.32126365741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45959.32126365741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45959.32126365741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45959.32126365741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45959.32126365741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45959.32126365741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45959.32126365741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45959.32126365741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45959.32126365741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45959.32126365741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45959.32126365741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45959.32126365741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45959.32126365741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45959.32126365741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45959.32126365741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45959.32126365741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45959.32126365741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45959.32126365741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45959.32126365741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45959.32126365741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45959.32126365741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45959.32126365741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45959.32126365741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45959.32126365741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45959.32126365741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45959.32126365741</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45959.32126365741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45959.32126365741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45959.32126365741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45959.32126365741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45959.32126365741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45959.32126365741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45959.32126365741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45959.32126365741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45959.32126365741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45959.32126365741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45959.32126365741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45959.32126365741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45959.32126365741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45959.32126365741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45959.32126365741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45959.32126365741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45959.32126365741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45959.32126365741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45959.32126365741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45959.32126365741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45959.32126365741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45959.32126365741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45959.32126365741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45959.32126365741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45959.32126365741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45959.32126365741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45959.32126365741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45959.32126365741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45959.32126365741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45959.32126365741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45959.32126365741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45959.32126365741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45959.32126365741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45959.32126365741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45959.32126365741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45959.32126365741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45959.32126365741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45959.32126365741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45959.32126365741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45959.32126365741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45959.32126365741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45959.32126365741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45959.32126365741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45959.32126365741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45959.32126365741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45959.32126365741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45959.32126365741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45959.32126365741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45959.32126365741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45959.32126365741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45959.32126365741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45959.32126365741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45959.32126365741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45959.32126365741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45959.32126365741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45959.32126365741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45959.32126365741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45959.32126365741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45959.32126365741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45959.32126365741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45959.32126365741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45959.32126365741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45959.32126365741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45959.32126365741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45959.32126365741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45959.32126365741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45959.32126365741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45959.32126365741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45959.32126365741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45959.32126365741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45959.32126365741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45959.32126365741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45959.32126365741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45959.32126365741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45959.32126365741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45959.32126365741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45959.32126365741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45959.32126365741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45959.32126365741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45959.32126365741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45959.32126365741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45959.32126365741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45959.32126365741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45959.32126365741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45959.32126365741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45959.32126365741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45959.32126365741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45959.32126365741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45959.32126365741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45959.32126365741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45959.32126365741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45959.32126365741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45959.32126365741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45959.32126365741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45959.32126365741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45959.32126365741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45959.32126365741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45959.32126365741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45959.32126365741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45959.32126365741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45959.32126365741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45959.32126365741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45959.32126365741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45959.32126365741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45959.32126365741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45959.32126365741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45959.32126365741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45959.32126365741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45959.32126365741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45959.32126365741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45959.32126365741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45959.32126365741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45959.32126365741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45959.32126365741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45959.32126365741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45959.32126365741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45959.32126365741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45959.32126365741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45959.32126365741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45959.32126365741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45959.32126365741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45959.32126365741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45959.32126365741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45959.32126365741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45959.32126365741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45959.32126365741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45959.32126365741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45959.32126365741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45959.32126365741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45959.32126365741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45959.32126365741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45959.32126365741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45959.32126365741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45959.32126365741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45959.32126365741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45959.32126365741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45959.32126365741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45959.32126365741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45959.32126365741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45959.32126365741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45959.32126365741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45959.32126365741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45959.32126365741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45959.32126365741</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abSelected="1" workbookViewId="0">
      <selection activeCell="E7" sqref="E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45959.32126365741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45959.32126365741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45959.32126365741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45959.32126365741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45959.32126365741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45959.32126365741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45959.32126365741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45959.32126365741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45959.32126365741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45959.32126365741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45959.32126365741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45959.32126365741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45959.32126365741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45959.32126365741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45959.32126365741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45959.32126365741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45959.32126365741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45959.32126365741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45959.32126365741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45959.32126365741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45959.32126365741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45959.32126365741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45959.32126365741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45959.32126365741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45959.32126365741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45959.32126365741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45959.32126365741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45959.32126365741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45959.32126365741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45959.32126365741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45959.32126365741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45959.32126365741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45959.32126365741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45959.32126365741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45959.32126365741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45959.32126365741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45959.32126365741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45959.32126365741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45959.32126365741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45959.32126365741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45959.32126365741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45959.32126365741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45959.32126365741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45959.32126365741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45959.32126365741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45959.32126365741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45959.32126365741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45959.32126365741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45959.32126365741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45959.32126365741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45959.32126365741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45959.32126365741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45959.32126365741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45959.32126365741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45959.32126365741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45959.32126365741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45959.32126365741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45959.32126365741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45959.32126365741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45959.32126365741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45959.32126365741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45959.32126365741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45959.32126365741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45959.32126365741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45959.32126365741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45959.32126365741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45959.32126365741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45959.32126365741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45959.32126365741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45959.32126365741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45959.32126365741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45959.32126365741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45959.32126365741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45959.32126365741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45959.32126365741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45959.32126365741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45959.32126365741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45959.32126365741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45959.32126365741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45959.32126365741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45959.32126365741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45959.32126365741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45959.32126365741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45959.32126365741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45959.32126365741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45959.32126365741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45959.32126365741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45959.32126365741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45959.32126365741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45959.32126365741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45959.32126365741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45959.32126365741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45959.32126365741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45959.32126365741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45959.32126365741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45959.32126365741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45959.32126365741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45959.32126365741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45959.32126365741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45959.32126365741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45959.32126365741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45959.32126365741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45959.32126365741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45959.32126365741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45959.32126365741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45959.32126365741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45959.32126365741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45959.32126365741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45959.32126365741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45959.32126365741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45959.32126365741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45959.32126365741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45959.32126365741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45959.32126365741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45959.32126365741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45959.32126365741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45959.32126365741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45959.32126365741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45959.32126365741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45959.32126365741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45959.32126365741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45959.32126365741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45959.32126365741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45959.32126365741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45959.32126365741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45959.32126365741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45959.32126365741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45959.32126365741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45959.32126365741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45959.32126365741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45959.32126365741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45959.32126365741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45959.32126365741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45959.32126365741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45959.32126365741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45959.32126365741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45959.32126365741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45959.32126365741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45959.32126365741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45959.32126365741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45959.32126365741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45959.32126365741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45959.32126365741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45959.32126365741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45959.32126365741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45959.32126365741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45959.32126365741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45959.32126365741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45959.32126365741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45959.32126365741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45959.32126365741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45959.32126365741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45959.32126365741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45959.32126365741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45959.32126365741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45959.32126365741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45959.32126365741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45959.32126365741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45959.32126365741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45959.32126365741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45959.32126365741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45959.32126365741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45959.32126365741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45959.32126365741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45959.32126365741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45959.32126365741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45959.32126365741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45959.32126365741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45959.32126365741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45959.32126365741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45959.32126365741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45959.32126365741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45959.32126365741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45959.32126365741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45959.32126365741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45959.32126365741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45959.32126365741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45959.32126365741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45959.32126365741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45959.32126365741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45959.32126365741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45959.32126365741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45959.32126365741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45959.32126365741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45959.32126365741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45959.32126365741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45959.32126365741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45959.32126365741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45959.32126365741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45959.32126365741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45959.32126365741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45959.32126365741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45959.32126365741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45959.32126365741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45959.32126365741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45959.32126365741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45959.32126365741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45959.32126365741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45959.32126365741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45959.32126365741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45959.32126365741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45959.32126365741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45959.32126365741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45959.32126365741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45959.32126365741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45959.32126365741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45959.32126365741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45959.32126365741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45959.32126365741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45959.32126365741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45959.32126365741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45959.32126365741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45959.32126365741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45959.32126365741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45959.32126365741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45959.32126365741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45959.32126365741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45959.32126365741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45959.32126365741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45959.32126365741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45959.32126365741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45959.32126365741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45959.32126365741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45959.32126365741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45959.32126365741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45959.32126365741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45959.32126365741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45959.32126365741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45959.32126365741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45959.32126365741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45959.32126365741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45959.32126365741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45959.32126365741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45959.32126365741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45959.32126365741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45959.32126365741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45959.32126365741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45959.32126365741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45959.32126365741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45959.32126365741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45959.32126365741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45959.32126365741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45959.32126365741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45959.32126365741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45959.32126365741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45959.32126365741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45959.32126365741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45959.32126365741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45959.32126365741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45959.32126365741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45959.32126365741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45959.32126365741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45959.32126365741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45959.32126365741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45959.32126365741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45959.32126365741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45959.32126365741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45959.32126365741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45959.32126365741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45959.32126365741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45959.32126365741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45959.32126365741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45959.32126365741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45959.32126365741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45959.32126365741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45959.32126365741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45959.32126365741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45959.32126365741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45959.32126365741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45959.32126365741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45959.32126365741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45959.32126365741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45959.32126365741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45959.32126365741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45959.32126365741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45959.32126365741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45959.32126365741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45959.32126365741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45959.32126365741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45959.32126365741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45959.32126365741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45959.32126365741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45959.32126365741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45959.32126365741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45959.32126365741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45959.32126365741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45959.32126365741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45959.32126365741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45959.32126365741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45959.32126365741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45959.32126365741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45959.32126365741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45959.32126365741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45959.32126365741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45959.32126365741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45959.32126365741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45959.32126365741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45959.32126365741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45959.32126365741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45959.32126365741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45959.32126365741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45959.32126365741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45959.32126365741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45959.32126365741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45959.32126365741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45959.32126365741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45959.32126365741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45959.32126365741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45959.32126365741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45959.32126365741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45959.32126365741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45959.32126365741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45959.32126365741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45959.32126365741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45959.32126365741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45959.32126365741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45959.32126365741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45959.32126365741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45959.32126365741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45959.32126365741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45959.32126365741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45959.32126365741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45959.32126365741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45959.32126365741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45959.32126365741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45959.32126365741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45959.32126365741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45959.32126365741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45959.32126365741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45959.32126365741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45959.32126365741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45959.32126365741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45959.32126365741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45959.32126365741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45959.32126365741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45959.32126365741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45959.32126365741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45959.32126365741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45959.32126365741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45959.32126365741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45959.32126365741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45959.32126365741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45959.32126365741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45959.32126365741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45959.32126365741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45959.32126365741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45959.32126365741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45959.32126365741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45959.32126365741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45959.32126365741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45959.32126365741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45959.32126365741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45959.32126365741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45959.32126365741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45959.32126365741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45959.32126365741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45959.32126365741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45959.32126365741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45959.32126365741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45959.32126365741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45959.32126365741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45959.32126365741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45959.32126365741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45959.32126365741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45959.32126365741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45959.32126365741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45959.32126365741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45959.32126365741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45959.32126365741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45959.32126365741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45959.32126365741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45959.32126365741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45959.32126365741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45959.32126365741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45959.32126365741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45959.32126365741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45959.32126365741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45959.32126365741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45959.32126365741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45959.32126365741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45959.32126365741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45959.32126365741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45959.32126365741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45959.32126365741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45959.32126365741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45959.32126365741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45959.32126365741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45959.32126365741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45959.32126365741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45959.32126365741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45959.32126365741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45959.32126365741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45959.32126365741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45959.32126365741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45959.32126365741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45959.32126365741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45959.32126365741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45959.32126365741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45959.32126365741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45959.32126365741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45959.32126365741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45959.32126365741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45959.32126365741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45959.32126365741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45959.32126365741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45959.32126365741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45959.32126365741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45959.32126365741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45959.32126365741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45959.32126365741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45959.32126365741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45959.32126365741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45959.32126365741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45959.32126365741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45959.32126365741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45959.32126365741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45959.32126365741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45959.32126365741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45959.32126365741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45959.32126365741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45959.32126365741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45959.32126365741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45959.32126365741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45959.32126365741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45959.32126365741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45959.32126365741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45959.32126365741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45959.32126365741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45959.32126365741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45959.32126365741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45959.32126365741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45959.32126365741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45959.32126365741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45959.32126365741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45959.32126365741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45959.32126365741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45959.32126365741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45959.32126365741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45959.32126365741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45959.32126365741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45959.32126365741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45959.32126365741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45959.32126365741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45959.32126365741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45959.32126365741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45959.32126365741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45959.32126365741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45959.32126365741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45959.32126365741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45959.32126365741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45959.32126365741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45959.32126365741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45959.32126365741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45959.32126365741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45959.32126365741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45959.32126365741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45959.32126365741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45959.32126365741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45959.32126365741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45959.32126365741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45959.32126365741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45959.32126365741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45959.32126365741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45959.32126365741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45959.32126365741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45959.32126365741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45959.32126365741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45959.32126365741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45959.32126365741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45959.32126365741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45959.32126365741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45959.32126365741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45959.32126365741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45959.32126365741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45959.32126365741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45959.32126365741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45959.32126365741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45959.32126365741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45959.32126365741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45959.32126365741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45959.32126365741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45959.32126365741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45959.32126365741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45959.32126365741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45959.32126365741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45959.32126365741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45959.32126365741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45959.32126365741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45959.32126365741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45959.32126365741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45959.32126365741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45959.32126365741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45959.32126365741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45959.32126365741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45959.32126365741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45959.32126365741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45959.32126365741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45959.32126365741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45959.32126365741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45959.32126365741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45959.32126365741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45959.32126365741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45959.32126365741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45959.32126365741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45959.32126365741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45959.32126365741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45959.32126365741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45959.32126365741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45959.32126365741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45959.32126365741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45959.32126365741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45959.32126365741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45959.32126365741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45959.32126365741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45959.32126365741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45959.32126365741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45959.32126365741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45959.32126365741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45959.32126365741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45959.32126365741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45959.32126365741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45959.32126365741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45959.32126365741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45959.32126365741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45959.32126365741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45959.32126365741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45959.32126365741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45959.32126365741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45959.32126365741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45959.32126365741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45959.32126365741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45959.32126365741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45959.32126365741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45959.32126365741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45959.32126365741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45959.32126365741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45959.32126365741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45959.32126365741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45959.32126365741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45959.32126365741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45959.32126365741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45959.32126365741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45959.32126365741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45959.32126365741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45959.32126365741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45959.32126365741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45959.32126365741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45959.32126365741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45959.32126365741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45959.32126365741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45959.32126365741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45959.32126365741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45959.32126365741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45959.32126365741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45959.32126365741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45959.32126365741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45959.32126365741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45959.32126365741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45959.32126365741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45959.32126365741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45959.32126365741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45959.32126365741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45959.32126365741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45959.32126365741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45959.32126365741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45959.32126365741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45959.32126365741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45959.32126365741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45959.32126365741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45959.32126365741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45959.32126365741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45959.32126365741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45959.32126365741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45959.32126365741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45959.32126365741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45959.32126365741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45959.32126365741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45959.32126365741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45959.32126365741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45959.32126365741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45959.32126365741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45959.32126365741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45959.32126365741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45959.32126365741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45959.32126365741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45959.32126365741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45959.32126365741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45959.32126365741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45959.32126365741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45959.32126365741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45959.32126365741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45959.32126365741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45959.32126365741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45959.32126365741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45959.32126365741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45959.32126365741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45959.32126365741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45959.32126365741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45959.32126365741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45959.32126365741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45959.32126365741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45959.32126365741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45959.32126365741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45959.32126365741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45959.32126365741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45959.32126365741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45959.32126365741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45959.32126365741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45959.32126365741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45959.32126365741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45959.32126365741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45959.32126365741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45959.32126365741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45959.32126365741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45959.32126365741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45959.32126365741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45959.32126365741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45959.32126365741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45959.32126365741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45959.32126365741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45959.32126365741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45959.32126365741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45959.32126365741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45959.32126365741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45959.32126365741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45959.32126365741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45959.32126365741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45959.32126365741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45959.32126365741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45959.32126365741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45959.32126365741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45959.32126365741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45959.32126365741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45959.32126365741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45959.32126365741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45959.32126365741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45959.32126365741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45959.32126365741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45959.32126365741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45959.32126365741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45959.32126365741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45959.32126365741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45959.32126365741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45959.32126365741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45959.32126365741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45959.32126365741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45959.32126365741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45959.32126365741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45959.32126365741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45959.32126365741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45959.32126365741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45959.32126365741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45959.32126365741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45959.32126365741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45959.32126365741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45959.32126365741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45959.32126365741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45959.32126365741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45959.32126365741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45959.32126365741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45959.32126365741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45959.32126365741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45959.32126365741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45959.32126365741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45959.32126365741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45959.32126365741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45959.32126365741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45959.32126365741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45959.32126365741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45959.32126365741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45959.32126365741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45959.32126365741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45959.32126365741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45959.32126365741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45959.32126365741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45959.32126365741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45959.32126365741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45959.32126365741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45959.32126365741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45959.32126365741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45959.32126365741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45959.32126365741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45959.32126365741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45959.32126365741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45959.32126365741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45959.32126365741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45959.32126365741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45959.32126365741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45959.32126365741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45959.32126365741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45959.32126365741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45959.32126365741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45959.32126365741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45959.32126365741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45959.32126365741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45959.32126365741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45959.32126365741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45959.32126365741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45959.32126365741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45959.32126365741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45959.32126365741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45959.32126365741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45959.32126365741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45959.32126365741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45959.32126365741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45959.32126365741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45959.32126365741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45959.32126365741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45959.32126365741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45959.32126365741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45959.32126365741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45959.32126365741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45959.32126365741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45959.32126365741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45959.32126365741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45959.32126365741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45959.32126365741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45959.32126365741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45959.32126365741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45959.32126365741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45959.32126365741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45959.32126365741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45959.32126365741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45959.32126365741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45959.32126365741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45959.32126365741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45959.32126365741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45959.32126365741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45959.32126365741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45959.32126365741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45959.32126365741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45959.32126365741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45959.32126365741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45959.32126365741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45959.32126365741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45959.32126365741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45959.32126365741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45959.32126365741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45959.32126365741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45959.32126365741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45959.32126365741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45959.32126365741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45959.32126365741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45959.32126365741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45959.32126365741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45959.32126365741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45959.32126365741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45959.32126365741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45959.32126365741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45959.32126365741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45959.32126365741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45959.32126365741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45959.32126365741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45959.32126365741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45959.32126365741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45959.32126365741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45959.32126365741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45959.32126365741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45959.32126365741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45959.32126365741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45959.32126365741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45959.32126365741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45959.32126365741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45959.32126365741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45959.32126365741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45959.32126365741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45959.32126365741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45959.32126365741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45959.32126365741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45959.32126365741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45959.32126365741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45959.32126365741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45959.32126365741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45959.32126365741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45959.32126365741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45959.32126365741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45959.32126365741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45959.32126365741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45959.32126365741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45959.32126365741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45959.32126365741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45959.32126365741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45959.32126365741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45959.32126365741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45959.32126365741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45959.32126365741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45959.32126365741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45959.32126365741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45959.32126365741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45959.32126365741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45959.32126365741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45959.32126365741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45959.32126365741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45959.32126365741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45959.32126365741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45959.32126365741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45959.32126365741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45959.32126365741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45959.32126365741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45959.32126365741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45959.32126365741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45959.32126365741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45959.32126365741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45959.32126365741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45959.32126365741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45959.32126365741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45959.32126365741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45959.32126365741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45959.32126365741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45959.32126365741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45959.32126365741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45959.32126365741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45959.32126365741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45959.32126365741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45959.32126365741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45959.32126365741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45959.32126365741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45959.32126365741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45959.32126365741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45959.32126365741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45959.32126365741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45959.32126365741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45959.32126365741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45959.32126365741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45959.32126365741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45959.32126365741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45959.32126365741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45959.32126365741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45959.32126365741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45959.32126365741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45959.32126365741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45959.32126365741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45959.32126365741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45959.32126365741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45959.32126365741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45959.32126365741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45959.32126365741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45959.32126365741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45959.32126365741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45959.32126365741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45959.32126365741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45959.32126365741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45959.32126365741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45959.32126365741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45959.32126365741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45959.32126365741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45959.32126365741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45959.32126365741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45959.32126365741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45959.32126365741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45959.32126365741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45959.32126365741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45959.32126365741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45959.32126365741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45959.32126365741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45959.32126365741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45959.32126365741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45959.32126365741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45959.32126365741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45959.32126365741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45959.32126365741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45959.32126365741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45959.32126365741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45959.32126365741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45959.32126365741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45959.32126365741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45959.32126365741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45959.32126365741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45959.32126365741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45959.32126365741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45959.32126365741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45959.32126365741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45959.32126365741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45959.32126365741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45959.32126365741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45959.32126365741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45959.32126365741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45959.32126365741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45959.32126365741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45959.32126365741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45959.32126365741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45959.32126365741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45959.32126365741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45959.32126365741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45959.32126365741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45959.32126365741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45959.32126365741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45959.32126365741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45959.32126365741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45959.32126365741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45959.32126365741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45959.32126365741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45959.32126365741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45959.32126365741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45959.32126365741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45959.32126365741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45959.32126365741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45959.32126365741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45959.32126365741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45959.32126365741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45959.32126365741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45959.32126365741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45959.32126365741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45959.32126365741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45959.32126365741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45959.32126365741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45959.32126365741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45959.32126365741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45959.32126365741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45959.32126365741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45959.32126365741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45959.32126365741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45959.32126365741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45959.32126365741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45959.32126365741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45959.32126365741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45959.32126365741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45959.32126365741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45959.32126365741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45959.32126365741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45959.32126365741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45959.32126365741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45959.32126365741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45959.32126365741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45959.32126365741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45959.32126365741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45959.32126365741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45959.32126365741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45959.32126365741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45959.32126365741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45959.32126365741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45959.32126365741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45959.32126365741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45959.32126365741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45959.32126365741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45959.32126365741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45959.32126365741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45959.32126365741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45959.32126365741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45959.32126365741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45959.32126365741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45959.32126365741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45959.32126365741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45959.32126365741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45959.32126365741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45959.32126365741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45959.32126365741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45959.32126365741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45959.32126365741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45959.32126365741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45959.32126365741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45959.32126365741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45959.32126365741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45959.32126365741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45959.32126365741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45959.32126365741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45959.32126365741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45959.32126365741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45959.32126365741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45959.32126365741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45959.32126365741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45959.32126365741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45959.32126365741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45959.32126365741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45959.32126365741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45959.32126365741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45959.32126365741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45959.32126365741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45959.32126365741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45959.32126365741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45959.32126365741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45959.32126365741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45959.32126365741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45959.32126365741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45959.32126365741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45959.32126365741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45959.32126365741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45959.32126365741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45959.32126365741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45959.32126365741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45959.32126365741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45959.32126365741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45959.32126365741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45959.32126365741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45959.32126365741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45959.32126365741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45959.32126365741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45959.32126365741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45959.32126365741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45959.32126365741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45959.32126365741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45959.32126365741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45959.32126365741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45959.32126365741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45959.32126365741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45959.32126365741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45959.32126365741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45959.32126365741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45959.32126365741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45959.32126365741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45959.32126365741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45959.32126365741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45959.32126365741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45959.32126365741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45959.32126365741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45959.32126365741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45959.32126365741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45959.32126365741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45959.32126365741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45959.32126365741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45959.32126365741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45959.32126365741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45959.32126365741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45959.32126365741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45959.32126365741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45959.32126365741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45959.32126365741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45959.32126365741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45959.32126365741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45959.32126365741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45959.32126365741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45959.32126365741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45959.32126365741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45959.32126365741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45959.32126365741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45959.32126365741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45959.32126365741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45959.32126365741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45959.32126365741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45959.32126365741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45959.32126365741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45959.32126365741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45959.32126365741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45959.32126365741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45959.32126365741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45959.32126365741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45959.32126365741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45959.32126365741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45959.32126365741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45959.32126365741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45959.32126365741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45959.32126365741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45959.32126365741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45959.32126365741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45959.32126365741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45959.32126365741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45959.32126365741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45959.32126365741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45959.32126365741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45959.32126365741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45959.32126365741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45959.32126365741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45959.32126365741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45959.32126365741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45959.32126365741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45959.32126365741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45959.32126365741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45959.32126365741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45959.32126365741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45959.32126365741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45959.32126365741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45959.32126365741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45959.32126365741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45959.32126365741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45959.32126365741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45959.32126365741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45959.32126365741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45959.32126365741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45959.32126365741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45959.32126365741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45959.32126365741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45959.32126365741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45959.32126365741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45959.32126365741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45959.32126365741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45959.32126365741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45959.32126365741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45959.32126365741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45959.32126365741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45959.32126365741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45959.32126365741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45959.32126365741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45959.32126365741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45959.32126365741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45959.32126365741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45959.32126365741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45959.32126365741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45959.32126365741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45959.32126365741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45959.32126365741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45959.32126365741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45959.32126365741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45959.32126365741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45959.32126365741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45959.32126365741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45959.32126365741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45959.32126365741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45959.32126365741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45959.32126365741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45959.32126365741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45959.32126365741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45959.32126365741</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0"/>
  <sheetViews>
    <sheetView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255.84054606481368</v>
      </c>
      <c r="H2" s="99">
        <v>45703.474768518521</v>
      </c>
      <c r="I2" s="99" t="str">
        <f>IFERROR(VLOOKUP(D2,DB!A:F,6,0),"")</f>
        <v>SCECO</v>
      </c>
      <c r="J2" s="99" t="str">
        <f>IFERROR(VLOOKUP(D2,DB!A:G,7,0),"")</f>
        <v>Dead</v>
      </c>
      <c r="K2" s="101" t="s">
        <v>39118</v>
      </c>
      <c r="L2" s="94" t="str">
        <f>IFERROR(VLOOKUP(D2,DB!A:I,9,0),"")</f>
        <v>Latis</v>
      </c>
    </row>
    <row r="3" spans="1:16" ht="33.75" customHeight="1">
      <c r="A3" s="119" t="s">
        <v>39119</v>
      </c>
      <c r="B3" s="119" t="str">
        <f>IFERROR(VLOOKUP(D3,DB!A:K,11,0),"")</f>
        <v>R4</v>
      </c>
      <c r="C3" s="120">
        <v>1</v>
      </c>
      <c r="D3" s="94" t="s">
        <v>28045</v>
      </c>
      <c r="E3" s="98" t="s">
        <v>39021</v>
      </c>
      <c r="F3" s="123">
        <v>45958.875694444447</v>
      </c>
      <c r="G3" s="124">
        <f ca="1">IFERROR(NOW()-F3,"")</f>
        <v>0.44556921296316432</v>
      </c>
      <c r="H3" s="123">
        <v>45958.746076388888</v>
      </c>
      <c r="I3" s="119" t="str">
        <f>IFERROR(VLOOKUP(D3,DB!A:F,6,0),"")</f>
        <v>SCECO</v>
      </c>
      <c r="J3" s="119" t="str">
        <f>IFERROR(VLOOKUP(D3,DB!A:G,7,0),"")</f>
        <v>Dead</v>
      </c>
      <c r="K3" s="125" t="s">
        <v>39120</v>
      </c>
      <c r="L3" s="121" t="str">
        <f>IFERROR(VLOOKUP(D3,DB!A:I,9,0),"")</f>
        <v>Latis</v>
      </c>
    </row>
    <row r="4" spans="1:16" ht="33" customHeight="1">
      <c r="A4" s="119" t="s">
        <v>39121</v>
      </c>
      <c r="B4" s="119" t="str">
        <f>IFERROR(VLOOKUP(D4,DB!A:K,11,0),"")</f>
        <v>R4</v>
      </c>
      <c r="C4" s="120">
        <v>1</v>
      </c>
      <c r="D4" s="94" t="s">
        <v>30476</v>
      </c>
      <c r="E4" s="98" t="s">
        <v>39021</v>
      </c>
      <c r="F4" s="123">
        <v>45958.924305555556</v>
      </c>
      <c r="G4" s="124">
        <f ca="1">IFERROR(NOW()-F4,"")</f>
        <v>0.39695810185367009</v>
      </c>
      <c r="H4" s="123">
        <v>45958.887465277781</v>
      </c>
      <c r="I4" s="119" t="str">
        <f>IFERROR(VLOOKUP(D4,DB!A:F,6,0),"")</f>
        <v>SCECO</v>
      </c>
      <c r="J4" s="119" t="str">
        <f>IFERROR(VLOOKUP(D4,DB!A:G,7,0),"")</f>
        <v>In progress</v>
      </c>
      <c r="K4" s="125" t="s">
        <v>39122</v>
      </c>
      <c r="L4" s="121" t="str">
        <f>IFERROR(VLOOKUP(D4,DB!A:I,9,0),"")</f>
        <v>Latis</v>
      </c>
    </row>
    <row r="5" spans="1:16" ht="15" customHeight="1">
      <c r="A5" s="119"/>
      <c r="B5" s="119" t="str">
        <f>IFERROR(VLOOKUP(D5,DB!A:K,11,0),"")</f>
        <v/>
      </c>
      <c r="C5" s="120"/>
      <c r="D5" s="94"/>
      <c r="E5" s="98"/>
      <c r="F5" s="123"/>
      <c r="G5" s="124">
        <f ca="1">IFERROR(NOW()-F5,"")</f>
        <v>45959.32126365741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45959.32126365741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45959.32126365741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45959.32126365741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45959.32126365741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45959.32126365741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45959.32126365741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45959.32126365741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45959.32126365741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45959.32126365741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45959.32126365741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45959.32126365741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45959.32126365741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45959.32126365741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45959.32126365741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45959.32126365741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45959.32126365741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45959.32126365741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45959.32126365741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45959.32126365741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45959.32126365741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45959.32126365741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45959.32126365741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45959.32126365741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45959.32126365741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45959.32126365741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45959.32126365741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45959.32126365741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45959.32126365741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45959.32126365741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45959.32126365741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45959.32126365741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45959.32126365741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45959.32126365741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45959.32126365741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45959.32126365741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45959.32126365741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45959.32126365741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45959.32126365741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45959.32126365741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45959.32126365741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45959.32126365741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45959.32126365741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45959.32126365741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45959.32126365741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45959.32126365741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45959.32126365741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45959.32126365741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45959.32126365741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45959.32126365741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45959.32126365741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45959.32126365741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45959.32126365741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45959.32126365741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45959.32126365741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45959.32126365741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45959.32126365741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45959.32126365741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45959.32126365741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45959.32126365741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45959.32126365741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45959.32126365741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45959.32126365741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45959.32126365741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45959.32126365741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45959.32126365741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45959.32126365741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45959.32126365741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45959.32126365741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45959.32126365741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45959.32126365741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45959.32126365741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45959.32126365741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45959.32126365741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45959.32126365741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45959.32126365741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45959.32126365741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45959.32126365741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45959.32126365741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45959.32126365741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45959.32126365741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45959.32126365741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45959.32126365741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45959.32126365741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45959.32126365741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45959.32126365741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45959.32126365741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45959.32126365741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45959.32126365741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45959.32126365741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45959.32126365741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45959.32126365741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45959.32126365741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45959.32126365741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45959.32126365741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45959.32126365741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45959.32126365741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45959.32126365741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45959.32126365741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45959.32126365741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45959.32126365741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45959.32126365741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45959.32126365741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45959.32126365741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45959.32126365741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45959.32126365741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45959.32126365741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45959.32126365741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45959.32126365741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45959.32126365741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45959.32126365741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45959.32126365741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45959.32126365741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45959.32126365741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45959.32126365741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45959.32126365741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45959.32126365741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45959.32126365741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45959.32126365741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45959.32126365741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45959.32126365741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45959.32126365741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45959.32126365741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45959.32126365741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45959.32126365741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45959.32126365741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45959.32126365741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45959.32126365741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45959.32126365741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45959.32126365741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45959.32126365741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45959.32126365741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45959.32126365741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45959.32126365741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45959.32126365741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45959.32126365741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45959.32126365741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45959.32126365741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45959.32126365741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45959.32126365741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45959.32126365741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45959.32126365741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45959.32126365741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45959.32126365741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45959.32126365741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45959.32126365741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45959.32126365741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45959.32126365741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45959.32126365741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45959.32126365741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45959.32126365741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45959.32126365741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45959.32126365741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45959.32126365741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45959.32126365741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45959.32126365741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45959.32126365741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45959.32126365741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45959.32126365741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45959.32126365741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45959.32126365741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45959.32126365741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45959.32126365741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45959.32126365741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45959.32126365741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45959.32126365741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45959.32126365741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45959.32126365741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45959.32126365741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45959.32126365741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45959.32126365741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45959.32126365741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45959.32126365741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45959.32126365741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45959.32126365741</v>
      </c>
      <c r="H179" s="123"/>
      <c r="I179" s="119" t="str">
        <f>IFERROR(VLOOKUP(D179,DB!A:F,6,0),"")</f>
        <v/>
      </c>
      <c r="J179" s="119" t="str">
        <f>IFERROR(VLOOKUP(D179,DB!A:G,7,0),"")</f>
        <v/>
      </c>
      <c r="K179" s="125"/>
      <c r="L179" s="121" t="str">
        <f>IFERROR(VLOOKUP(D179,DB!A:I,9,0),"")</f>
        <v/>
      </c>
    </row>
    <row r="180" spans="1:12" ht="15" customHeight="1">
      <c r="A180" s="126"/>
      <c r="B180" s="126" t="str">
        <f>IFERROR(VLOOKUP(D180,DB!A:K,11,0),"")</f>
        <v/>
      </c>
      <c r="C180" s="127"/>
      <c r="D180" s="128"/>
      <c r="E180" s="129"/>
      <c r="F180" s="130"/>
      <c r="G180" s="131">
        <f ca="1">IFERROR(NOW()-F180,"")</f>
        <v>45959.32126365741</v>
      </c>
      <c r="H180" s="130"/>
      <c r="I180" s="126" t="str">
        <f>IFERROR(VLOOKUP(D180,DB!A:F,6,0),"")</f>
        <v/>
      </c>
      <c r="J180" s="126" t="str">
        <f>IFERROR(VLOOKUP(D180,DB!A:G,7,0),"")</f>
        <v/>
      </c>
      <c r="K180" s="132"/>
      <c r="L180" s="128" t="str">
        <f>IFERROR(VLOOKUP(D180,DB!A:I,9,0),"")</f>
        <v/>
      </c>
    </row>
  </sheetData>
  <dataValidations count="2">
    <dataValidation allowBlank="1" showInputMessage="1" showErrorMessage="1" sqref="E1" xr:uid="{A4F81451-56CC-4543-9497-104C4E44EE4B}"/>
    <dataValidation type="list" allowBlank="1" showInputMessage="1" showErrorMessage="1" sqref="E2:E1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67.489203472221561</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39104</v>
      </c>
      <c r="F3" s="38">
        <v>45926.188877314817</v>
      </c>
      <c r="G3" s="144">
        <f t="shared" ref="G3" ca="1" si="0">IFERROR(NOW()-F3,"")</f>
        <v>33.132386342593236</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39104</v>
      </c>
      <c r="F4" s="153">
        <v>45948.661111111112</v>
      </c>
      <c r="G4" s="154">
        <f ca="1">IFERROR(NOW()-F4,"")</f>
        <v>10.660152546297468</v>
      </c>
      <c r="H4" s="153">
        <v>45948.661111111112</v>
      </c>
      <c r="I4" s="152" t="str">
        <f>IFERROR(VLOOKUP(D4,DB!A:F,6,0),"")</f>
        <v>SCECO</v>
      </c>
      <c r="J4" s="152" t="str">
        <f>IFERROR(VLOOKUP(D4,DB!A:G,7,0),"")</f>
        <v>Dead</v>
      </c>
      <c r="K4" s="152" t="s">
        <v>39128</v>
      </c>
      <c r="L4" s="152" t="str">
        <f>IFERROR(VLOOKUP(D4,DB!A:I,9,0),"")</f>
        <v>Latis</v>
      </c>
    </row>
    <row r="5" spans="1:13" ht="30.75">
      <c r="A5" s="152" t="s">
        <v>39129</v>
      </c>
      <c r="B5" s="152" t="str">
        <f>IFERROR(VLOOKUP(D5,DB!A:K,11,0),"")</f>
        <v>R5</v>
      </c>
      <c r="C5" s="152">
        <v>1</v>
      </c>
      <c r="D5" s="152" t="s">
        <v>33291</v>
      </c>
      <c r="E5" s="152" t="s">
        <v>39021</v>
      </c>
      <c r="F5" s="153">
        <v>45959.08829861111</v>
      </c>
      <c r="G5" s="154">
        <f ca="1">IFERROR(NOW()-F5,"")</f>
        <v>0.23296504629979609</v>
      </c>
      <c r="H5" s="153">
        <v>45959.045960648145</v>
      </c>
      <c r="I5" s="152" t="str">
        <f>IFERROR(VLOOKUP(D5,DB!A:F,6,0),"")</f>
        <v>SCECO</v>
      </c>
      <c r="J5" s="152" t="str">
        <f>IFERROR(VLOOKUP(D5,DB!A:G,7,0),"")</f>
        <v>Good</v>
      </c>
      <c r="K5" s="152" t="s">
        <v>39130</v>
      </c>
      <c r="L5" s="152" t="str">
        <f>IFERROR(VLOOKUP(D5,DB!A:I,9,0),"")</f>
        <v>Latis</v>
      </c>
    </row>
    <row r="6" spans="1:13" ht="15">
      <c r="A6" s="152"/>
      <c r="B6" s="152" t="str">
        <f>IFERROR(VLOOKUP(D6,DB!A:K,11,0),"")</f>
        <v/>
      </c>
      <c r="C6" s="152"/>
      <c r="D6" s="152"/>
      <c r="E6" s="152"/>
      <c r="F6" s="153"/>
      <c r="G6" s="154">
        <f ca="1">IFERROR(NOW()-F6,"")</f>
        <v>45959.32126365741</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45959.32126365741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45959.32126365741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45959.32126365741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45959.32126365741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45959.32126365741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45959.32126365741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45959.32126365741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45959.32126365741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45959.32126365741</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45959.32126365741</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45959.32126365741</v>
      </c>
      <c r="H17" s="153"/>
      <c r="I17" s="152" t="str">
        <f>IFERROR(VLOOKUP(D17,DB!A:F,6,0),"")</f>
        <v/>
      </c>
      <c r="J17" s="152" t="str">
        <f>IFERROR(VLOOKUP(D17,DB!A:G,7,0),"")</f>
        <v/>
      </c>
      <c r="K17" s="152"/>
      <c r="L17" s="152" t="str">
        <f>IFERROR(VLOOKUP(D17,DB!A:I,9,0),"")</f>
        <v/>
      </c>
    </row>
    <row r="18" spans="1:12" ht="15.75">
      <c r="A18" s="152"/>
      <c r="B18" s="152" t="str">
        <f>IFERROR(VLOOKUP(D18,DB!A:K,11,0),"")</f>
        <v/>
      </c>
      <c r="C18" s="152"/>
      <c r="D18" s="171"/>
      <c r="E18" s="152"/>
      <c r="F18" s="153"/>
      <c r="G18" s="154">
        <f ca="1">IFERROR(NOW()-F18,"")</f>
        <v>45959.32126365741</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45959.32126365741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45959.32126365741</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45959.32126365741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45959.32126365741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45959.32126365741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45959.32126365741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45959.32126365741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45959.32126365741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45959.32126365741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45959.32126365741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45959.32126365741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45959.32126365741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45959.32126365741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45959.32126365741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45959.32126365741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45959.32126365741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45959.32126365741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45959.32126365741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45959.32126365741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45959.32126365741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45959.32126365741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45959.32126365741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45959.32126365741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45959.32126365741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45959.32126365741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45959.32126365741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45959.32126365741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45959.32126365741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45959.32126365741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45959.32126365741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45959.32126365741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45959.32126365741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45959.32126365741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45959.32126365741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45959.32126365741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45959.32126365741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45959.32126365741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45959.32126365741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45959.32126365741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45959.32126365741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45959.32126365741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45959.32126365741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45959.32126365741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45959.32126365741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45959.32126365741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45959.32126365741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45959.32126365741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45959.32126365741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45959.32126365741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45959.32126365741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45959.32126365741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45959.32126365741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45959.32126365741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45959.32126365741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45959.32126365741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45959.32126365741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45959.32126365741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45959.32126365741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45959.32126365741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45959.32126365741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45959.32126365741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45959.32126365741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45959.32126365741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45959.32126365741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45959.32126365741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45959.32126365741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45959.32126365741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45959.32126365741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45959.32126365741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45959.32126365741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45959.32126365741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45959.32126365741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45959.32126365741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45959.32126365741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45959.32126365741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45959.32126365741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45959.32126365741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45959.32126365741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45959.32126365741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45959.32126365741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45959.32126365741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45959.32126365741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45959.32126365741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45959.32126365741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45959.32126365741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45959.32126365741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45959.32126365741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45959.32126365741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45959.32126365741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45959.32126365741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45959.32126365741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45959.32126365741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45959.32126365741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45959.32126365741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45959.32126365741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45959.32126365741</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45959.32126365741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45959.32126365741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45959.32126365741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45959.32126365741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45959.32126365741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45959.32126365741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45959.32126365741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45959.32126365741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45959.32126365741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45959.32126365741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45959.32126365741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45959.32126365741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45959.32126365741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45959.32126365741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45959.32126365741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45959.32126365741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45959.32126365741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45959.32126365741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45959.32126365741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45959.32126365741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45959.32126365741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45959.32126365741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45959.32126365741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45959.32126365741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45959.32126365741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45959.32126365741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45959.32126365741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45959.32126365741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45959.32126365741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45959.32126365741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45959.32126365741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45959.32126365741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45959.32126365741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45959.32126365741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45959.32126365741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45959.32126365741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45959.32126365741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45959.32126365741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45959.32126365741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45959.32126365741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45959.32126365741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45959.32126365741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45959.32126365741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45959.32126365741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45959.32126365741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45959.32126365741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45959.32126365741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45959.32126365741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45959.32126365741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45959.32126365741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45959.32126365741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45959.32126365741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45959.32126365741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45959.32126365741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45959.32126365741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45959.32126365741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45959.32126365741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45959.32126365741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45959.32126365741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45959.32126365741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45959.32126365741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45959.32126365741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45959.32126365741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45959.32126365741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45959.32126365741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45959.32126365741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45959.32126365741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45959.32126365741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45959.32126365741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45959.32126365741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45959.32126365741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45959.32126365741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45959.32126365741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45959.32126365741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45959.32126365741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45959.32126365741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45959.32126365741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45959.32126365741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45959.32126365741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45959.32126365741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45959.32126365741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45959.32126365741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45959.32126365741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45959.32126365741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45959.32126365741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45959.32126365741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45959.32126365741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45959.32126365741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45959.32126365741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45959.32126365741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45959.32126365741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45959.32126365741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45959.32126365741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45959.32126365741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45959.32126365741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45959.32126365741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45959.32126365741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45959.32126365741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45959.32126365741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45959.32126365741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45959.32126365741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45959.32126365741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45959.32126365741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45959.32126365741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45959.32126365741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45959.32126365741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45959.32126365741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45959.32126365741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45959.32126365741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45959.32126365741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45959.32126365741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45959.32126365741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45959.32126365741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45959.32126365741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45959.32126365741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45959.32126365741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45959.32126365741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45959.32126365741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45959.32126365741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45959.32126365741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45959.32126365741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45959.32126365741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45959.32126365741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45959.32126365741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45959.32126365741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45959.32126365741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45959.32126365741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45959.32126365741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45959.32126365741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45959.32126365741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45959.32126365741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45959.32126365741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45959.32126365741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45959.32126365741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45959.32126365741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45959.32126365741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45959.32126365741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45959.32126365741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45959.32126365741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45959.32126365741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45959.32126365741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45959.32126365741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45959.32126365741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45959.32126365741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45959.32126365741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45959.32126365741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45959.32126365741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45959.32126365741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45959.32126365741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45959.32126365741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45959.32126365741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45959.32126365741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45959.32126365741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45959.32126365741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45959.32126365741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45959.32126365741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45959.32126365741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45959.32126365741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45959.32126365741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45959.32126365741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45959.32126365741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45959.32126365741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45959.32126365741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45959.32126365741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45959.32126365741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45959.32126365741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45959.32126365741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45959.32126365741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45959.32126365741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45959.32126365741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45959.32126365741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45959.32126365741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45959.32126365741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45959.32126365741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45959.32126365741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45959.32126365741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45959.32126365741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45959.32126365741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45959.32126365741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45959.32126365741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45959.32126365741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45959.32126365741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45959.32126365741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45959.32126365741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45959.32126365741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45959.32126365741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45959.32126365741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45959.32126365741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45959.32126365741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45959.32126365741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45959.32126365741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45959.32126365741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45959.32126365741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45959.32126365741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45959.32126365741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45959.32126365741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45959.32126365741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45959.32126365741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45959.32126365741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45959.32126365741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45959.32126365741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45959.32126365741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45959.32126365741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45959.32126365741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45959.32126365741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45959.32126365741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45959.32126365741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45959.32126365741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45959.32126365741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45959.32126365741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45959.32126365741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45959.32126365741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45959.32126365741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45959.32126365741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45959.32126365741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45959.32126365741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45959.32126365741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45959.32126365741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45959.32126365741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45959.32126365741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45959.32126365741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45959.32126365741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45959.32126365741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45959.32126365741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45959.32126365741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45959.32126365741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45959.32126365741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45959.32126365741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45959.32126365741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45959.32126365741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45959.32126365741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45959.32126365741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45959.32126365741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45959.32126365741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45959.32126365741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45959.32126365741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45959.32126365741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45959.32126365741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45959.32126365741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45959.32126365741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45959.32126365741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45959.32126365741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45959.32126365741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45959.32126365741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45959.32126365741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45959.32126365741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45959.32126365741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45959.32126365741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45959.32126365741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45959.32126365741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45959.32126365741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45959.32126365741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45959.32126365741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45959.32126365741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45959.32126365741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45959.32126365741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45959.32126365741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45959.32126365741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45959.32126365741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45959.32126365741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45959.32126365741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45959.32126365741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45959.32126365741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45959.32126365741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45959.32126365741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45959.32126365741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45959.32126365741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45959.32126365741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45959.32126365741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45959.32126365741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45959.32126365741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45959.32126365741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45959.32126365741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45959.32126365741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45959.32126365741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45959.32126365741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45959.32126365741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45959.32126365741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45959.32126365741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45959.32126365741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45959.32126365741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45959.32126365741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45959.32126365741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45959.32126365741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45959.32126365741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45959.32126365741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45959.32126365741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45959.32126365741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45959.32126365741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45959.32126365741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45959.32126365741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45959.32126365741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45959.32126365741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45959.32126365741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45959.32126365741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45959.32126365741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45959.32126365741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45959.32126365741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45959.32126365741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45959.32126365741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45959.32126365741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45959.32126365741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45959.32126365741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45959.32126365741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45959.32126365741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45959.32126365741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45959.32126365741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45959.32126365741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45959.32126365741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45959.32126365741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45959.32126365741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45959.32126365741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45959.32126365741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45959.32126365741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45959.32126365741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45959.32126365741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45959.32126365741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45959.32126365741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45959.32126365741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45959.32126365741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45959.32126365741</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1"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5"/>
  <sheetViews>
    <sheetView workbookViewId="0">
      <selection activeCell="J9" sqref="J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39131</v>
      </c>
      <c r="B2" s="103" t="str">
        <f>IFERROR(VLOOKUP(D2,DB!A:K,11,0),"")</f>
        <v>R6</v>
      </c>
      <c r="C2" s="105">
        <v>1</v>
      </c>
      <c r="D2" s="103" t="s">
        <v>31796</v>
      </c>
      <c r="E2" s="106" t="s">
        <v>39021</v>
      </c>
      <c r="F2" s="107">
        <v>45959.286631944444</v>
      </c>
      <c r="G2" s="77">
        <f ca="1">IFERROR(NOW()-F2,"-")</f>
        <v>3.4631712966074701E-2</v>
      </c>
      <c r="H2" s="107">
        <v>45959.281087962961</v>
      </c>
      <c r="I2" s="103" t="str">
        <f>IFERROR(VLOOKUP(D2,DB!A:F,6,0),"")</f>
        <v>SCECO</v>
      </c>
      <c r="J2" s="102" t="str">
        <f>IFERROR(VLOOKUP(D2,DB!A:G,7,0),"")</f>
        <v>Vandalized</v>
      </c>
      <c r="K2" s="108" t="s">
        <v>39132</v>
      </c>
      <c r="L2" s="109" t="str">
        <f>IFERROR(VLOOKUP(D2,DB!A:I,9,0),"")</f>
        <v>Latis</v>
      </c>
    </row>
    <row r="3" spans="1:16383" ht="31.5" customHeight="1">
      <c r="A3" s="104"/>
      <c r="B3" s="103" t="str">
        <f>IFERROR(VLOOKUP(D3,DB!A:K,11,0),"")</f>
        <v/>
      </c>
      <c r="C3" s="105"/>
      <c r="D3" s="103"/>
      <c r="E3" s="106"/>
      <c r="F3" s="107"/>
      <c r="G3" s="77">
        <f ca="1">IFERROR(NOW()-F3,"-")</f>
        <v>45959.32126365741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45959.32126365741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45959.32126365741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45959.32126365741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45959.32126365741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45959.32126365741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45959.32126365741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45959.32126365741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45959.32126365741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45959.32126365741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45959.32126365741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45959.32126365741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45959.32126365741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45959.32126365741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45959.32126365741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45959.32126365741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45959.32126365741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45959.32126365741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45959.32126365741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45959.32126365741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45959.32126365741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45959.32126365741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45959.32126365741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45959.32126365741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45959.32126365741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45959.32126365741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45959.32126365741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45959.32126365741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45959.32126365741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45959.32126365741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45959.32126365741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45959.32126365741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45959.32126365741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45959.32126365741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45959.32126365741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45959.32126365741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45959.32126365741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45959.32126365741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45959.32126365741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45959.32126365741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45959.32126365741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45959.32126365741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45959.32126365741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45959.32126365741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45959.32126365741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45959.32126365741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45959.32126365741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45959.32126365741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45959.32126365741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45959.32126365741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45959.32126365741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45959.32126365741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45959.32126365741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45959.32126365741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45959.32126365741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45959.32126365741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45959.32126365741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45959.32126365741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45959.32126365741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45959.32126365741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45959.32126365741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45959.32126365741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45959.32126365741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45959.32126365741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45959.32126365741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45959.32126365741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45959.32126365741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45959.32126365741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45959.32126365741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45959.32126365741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45959.32126365741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45959.32126365741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45959.32126365741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45959.32126365741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45959.32126365741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45959.32126365741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45959.32126365741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45959.32126365741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45959.32126365741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45959.32126365741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45959.32126365741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45959.32126365741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45959.32126365741</v>
      </c>
      <c r="H85" s="107"/>
      <c r="I85" s="103" t="str">
        <f>IFERROR(VLOOKUP(D85,DB!A:F,6,0),"")</f>
        <v/>
      </c>
      <c r="J85" s="102" t="str">
        <f>IFERROR(VLOOKUP(D85,DB!A:G,7,0),"")</f>
        <v/>
      </c>
      <c r="K85" s="108"/>
      <c r="L85" s="109" t="str">
        <f>IFERROR(VLOOKUP(D85,DB!A:I,9,0),"")</f>
        <v/>
      </c>
    </row>
  </sheetData>
  <dataValidations count="2">
    <dataValidation allowBlank="1" showInputMessage="1" showErrorMessage="1" sqref="E1" xr:uid="{380493DB-286A-4683-AF55-C78F04945A49}"/>
    <dataValidation type="list" allowBlank="1" showInputMessage="1" showErrorMessage="1" sqref="E2:E8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2025-10-29T04:44:33Z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